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2435" windowHeight="8985" activeTab="2"/>
  </bookViews>
  <sheets>
    <sheet name="TOTAL" sheetId="1" r:id="rId1"/>
    <sheet name="Sched R" sheetId="2" r:id="rId2"/>
    <sheet name="Programs" sheetId="3" r:id="rId3"/>
    <sheet name="Pgm Svcs" sheetId="4" r:id="rId4"/>
    <sheet name="Pgm Details" sheetId="5" r:id="rId5"/>
    <sheet name="Dons n Rev" sheetId="6" r:id="rId6"/>
    <sheet name="Expenses" sheetId="7" r:id="rId7"/>
    <sheet name="Fundrg" sheetId="8" r:id="rId8"/>
    <sheet name="Rent" sheetId="9" r:id="rId9"/>
    <sheet name="Printg" sheetId="10" r:id="rId10"/>
    <sheet name="Phone" sheetId="11" r:id="rId11"/>
    <sheet name="Office" sheetId="12" r:id="rId12"/>
    <sheet name="IT" sheetId="13" r:id="rId13"/>
    <sheet name="Mail" sheetId="14" r:id="rId14"/>
    <sheet name="WaB" sheetId="15" r:id="rId15"/>
    <sheet name="SHF" sheetId="16" r:id="rId16"/>
    <sheet name="food" sheetId="17" r:id="rId17"/>
    <sheet name="gas" sheetId="18" r:id="rId18"/>
    <sheet name="Bank" sheetId="19" r:id="rId19"/>
    <sheet name="Ads" sheetId="20" r:id="rId20"/>
    <sheet name="Club" sheetId="21" r:id="rId21"/>
    <sheet name="Taxes" sheetId="22" r:id="rId22"/>
    <sheet name="Legal n Cons" sheetId="23" r:id="rId23"/>
    <sheet name="Store" sheetId="24" r:id="rId24"/>
  </sheets>
  <externalReferences>
    <externalReference r:id="rId27"/>
  </externalReferences>
  <definedNames/>
  <calcPr fullCalcOnLoad="1"/>
</workbook>
</file>

<file path=xl/sharedStrings.xml><?xml version="1.0" encoding="utf-8"?>
<sst xmlns="http://schemas.openxmlformats.org/spreadsheetml/2006/main" count="2915" uniqueCount="897">
  <si>
    <t>Our web-site averages  200+  visitors to the home page per day.</t>
  </si>
  <si>
    <t>(NET-CLUB)</t>
  </si>
  <si>
    <t xml:space="preserve"> 3-9-1-1</t>
  </si>
  <si>
    <t xml:space="preserve">The MERCY Club, a Networking opportunity for PATs In The 'Hood (HOOD).  Part of the Meeting and Meet-Up  </t>
  </si>
  <si>
    <t xml:space="preserve">Resource Networking (ORGZg) designed to organize People by Issue at the Neighborhood level.  </t>
  </si>
  <si>
    <t xml:space="preserve"> - The MERCY ClubHouse.  Getting Places and Hosting Meetings and Meet-Ups for the medical cannabis community to network – to </t>
  </si>
  <si>
    <t xml:space="preserve">Match-Up Patients and Growers, hand out Excess Medicine or other Resources, Information – and Contact – Exchange, Socializing </t>
  </si>
  <si>
    <t>and the like.  (NET-CLUB).</t>
  </si>
  <si>
    <t>The MERCY Club Network has 25 attendees on average and has serviced approximately 600 people since its inception.</t>
  </si>
  <si>
    <t>4c</t>
  </si>
  <si>
    <t>4b</t>
  </si>
  <si>
    <t xml:space="preserve"> - COMY &amp; CLUB</t>
  </si>
  <si>
    <t>portion of Meet open to Public to find out about Issue, Org or Other Public Service matter (ADMIN, GOV).  See also NET (PAT RSRCg)</t>
  </si>
  <si>
    <t>OFFICE</t>
  </si>
  <si>
    <t xml:space="preserve"> 1 person (Kevin Metclafe) assisted thru Pgm.</t>
  </si>
  <si>
    <t xml:space="preserve"> - MERCYs Wake-n-Bake.  To enable Med Cann Pats to get out and have a little quality in their lives.  To give an opportunity for them and public to observe and intermingle and see they aren’t evil and out to get them. (NET-OUT)</t>
  </si>
  <si>
    <t>OUT, HELP</t>
  </si>
  <si>
    <t>TRNS</t>
  </si>
  <si>
    <t>WHEELS</t>
  </si>
  <si>
    <t>LEGAL</t>
  </si>
  <si>
    <t>4p.)</t>
  </si>
  <si>
    <t>Outreach Program (OUT-COMY)</t>
  </si>
  <si>
    <t>HelpDesk Program (HELP-DESK)</t>
  </si>
  <si>
    <t>Fair / Fest Outreach (FAIR/FEST)</t>
  </si>
  <si>
    <t>Legal MERCY Program (LEGAL)</t>
  </si>
  <si>
    <t>The MERCY Club (NET-CLUB)</t>
  </si>
  <si>
    <t>WHEELS-o-MERCY</t>
  </si>
  <si>
    <t>HELP, NET</t>
  </si>
  <si>
    <t>TRVL, TRNS</t>
  </si>
  <si>
    <t>L-o-C</t>
  </si>
  <si>
    <t>CONX</t>
  </si>
  <si>
    <t xml:space="preserve">4f. </t>
  </si>
  <si>
    <t xml:space="preserve"> 990 Part III, Schedule O</t>
  </si>
  <si>
    <t>2e. Legal MERCY Program (LEGAL) Legal Defense Funding  &lt; for Kev, and his ilk.</t>
  </si>
  <si>
    <t>2d. WHEELS-o-MERCY (OUT, HELP, NET)</t>
  </si>
  <si>
    <t xml:space="preserve"> &lt; Gifts, etc. minus Pgm Svc REV</t>
  </si>
  <si>
    <t>1 Cash—non-interest-bearing</t>
  </si>
  <si>
    <t>(A) Beginning of year</t>
  </si>
  <si>
    <t>(B) End of year</t>
  </si>
  <si>
    <t>8 Inventories for sale or use</t>
  </si>
  <si>
    <t>27 Unrestricted net assets</t>
  </si>
  <si>
    <t>16 Total assets. Add lines 1 through 15 (must equal line 34)</t>
  </si>
  <si>
    <t>26 Total liabilities. Add lines 17 through 25</t>
  </si>
  <si>
    <t>Part X Balance Sheet</t>
  </si>
  <si>
    <t>Legal MERCY Program (HELP-LEGL)  Legal Defense Funding.  To help people like (Kevin Metclafe) assisted thru Pgm.</t>
  </si>
  <si>
    <t xml:space="preserve"> &lt; Grs Rcpts</t>
  </si>
  <si>
    <t>COMY</t>
  </si>
  <si>
    <t>Community Outreach</t>
  </si>
  <si>
    <t>(OUT-LoC)</t>
  </si>
  <si>
    <t>Find others and publish</t>
  </si>
  <si>
    <t>Net Centers together</t>
  </si>
  <si>
    <t xml:space="preserve"> - FAIRs</t>
  </si>
  <si>
    <t>and Festivals</t>
  </si>
  <si>
    <t xml:space="preserve"> - BIZ</t>
  </si>
  <si>
    <t xml:space="preserve"> 1-1-1</t>
  </si>
  <si>
    <t xml:space="preserve"> 1-1-2</t>
  </si>
  <si>
    <t>Getting People to Share Resources and Help Others</t>
  </si>
  <si>
    <t>NETWORKING</t>
  </si>
  <si>
    <t>Court Support Program(s)</t>
  </si>
  <si>
    <t>Prison Support Program(s)</t>
  </si>
  <si>
    <t>Referral Program</t>
  </si>
  <si>
    <t>List and Net Libraries together</t>
  </si>
  <si>
    <t>Set up our own MC specific</t>
  </si>
  <si>
    <t>To research and publish information on Strains, Grow methods and factors, and best Applications by Condition.  To build Networks by Condition, Symptom or Situation (Veterans, et al) to maximize benefits.  Action:  Gather and List info by Condition for Adding Conditions to Program, among other goals and objectives..  (NET-COND)</t>
  </si>
  <si>
    <t>Stats</t>
  </si>
  <si>
    <t>Regsitering Voters</t>
  </si>
  <si>
    <t>Library Services including Internet access</t>
  </si>
  <si>
    <t>Putting out Free Newsletter</t>
  </si>
  <si>
    <t>Reaching out to Organizations.</t>
  </si>
  <si>
    <t>focusing on Medical Conditions.</t>
  </si>
  <si>
    <t>collecting aluminum tabs and other recycling</t>
  </si>
  <si>
    <t>Reaching out and supporting issues by Setting up web pages and offering Place to Meet.</t>
  </si>
  <si>
    <t>reaching out to Places for Meets, Meetings, Actions, Events, Activities and the like.</t>
  </si>
  <si>
    <t>(Fish)</t>
  </si>
  <si>
    <t>2-2-2-1</t>
  </si>
  <si>
    <t>2-2-2-2</t>
  </si>
  <si>
    <t>2-2-2-3</t>
  </si>
  <si>
    <t>Legal MERCY</t>
  </si>
  <si>
    <t>Medical MERCY</t>
  </si>
  <si>
    <t>Legal Defense Funding</t>
  </si>
  <si>
    <t>Research</t>
  </si>
  <si>
    <t>Publishing and Broadcasting</t>
  </si>
  <si>
    <t>Receiving</t>
  </si>
  <si>
    <t>Resourcing</t>
  </si>
  <si>
    <t>Organizing</t>
  </si>
  <si>
    <t>getting Vols to Case-Work and other  Items like -</t>
  </si>
  <si>
    <t xml:space="preserve"> 3-7</t>
  </si>
  <si>
    <t xml:space="preserve"> 3-8</t>
  </si>
  <si>
    <t xml:space="preserve"> (Comy)</t>
  </si>
  <si>
    <t>FAIR/FESTs</t>
  </si>
  <si>
    <t>Attending Fairs and Festivals to reach out to Public, plus</t>
  </si>
  <si>
    <t>a</t>
  </si>
  <si>
    <t>b</t>
  </si>
  <si>
    <t>c</t>
  </si>
  <si>
    <t>d</t>
  </si>
  <si>
    <t>f</t>
  </si>
  <si>
    <t>Grant</t>
  </si>
  <si>
    <t xml:space="preserve"> - CLUB</t>
  </si>
  <si>
    <t>The MERCY ClubHouse</t>
  </si>
  <si>
    <t>PATs In The 'Hood</t>
  </si>
  <si>
    <t>Arranging Networking opportunities for the Community</t>
  </si>
  <si>
    <t>all</t>
  </si>
  <si>
    <r>
      <t xml:space="preserve"> - OUTREACH Program; PROFS for MERCY Projects.  </t>
    </r>
    <r>
      <rPr>
        <sz val="10"/>
        <rFont val="Arial"/>
        <family val="2"/>
      </rPr>
      <t>To establish and maintain Medical (and other) Professional Outreach, Education and Recruitment programs and Organizational projects.  Process:  Contacting, Communicating and even Organizing Professionals, especially Doctors, on the issue.  Objectives include - getting Doctors to sign for their Patients; getting Doctors into Referral systems – our or others;  finding a Doctor to do Clinics for us and others;  building and supporting networks and associations of Doctors, Nurses and others in the industry around the issue.  Long term goals envision the establishment of fully medical cannabis integrated clinics, hospitals and hospice facilities being made available.  Actions to date include hiring Doctor to Consult with and for us, to train volunteers to properly vette records to determine if people qualify for the program, to "get their card".  Planned projects - Association of Physicians for Medical Cannabis, Medical Cannabis Nurses Associations, and other Guilds for Health Care Workers involved with Medical Cannabis.</t>
    </r>
  </si>
  <si>
    <r>
      <t>-OUT; CONDITIONS of MERCY.</t>
    </r>
    <r>
      <rPr>
        <sz val="10"/>
        <rFont val="Arial"/>
        <family val="2"/>
      </rPr>
      <t xml:space="preserve">  Outreaching to other Orgs and organizing people by Condition.  (OUT-CONDs)</t>
    </r>
  </si>
  <si>
    <r>
      <t xml:space="preserve">HELPDESK (HELP) Program(s). </t>
    </r>
    <r>
      <rPr>
        <sz val="10"/>
        <rFont val="Arial"/>
        <family val="2"/>
      </rPr>
      <t xml:space="preserve"> Patient Help, basic – How To Qualify (Register) with State Medical Cannabis (Marijuana) Program, what to do then (Where to Find Medicine, etc.) and Counseling in general.</t>
    </r>
  </si>
  <si>
    <r>
      <t xml:space="preserve">NETWORK (NET) Program(s). </t>
    </r>
    <r>
      <rPr>
        <sz val="10"/>
        <rFont val="Arial"/>
        <family val="2"/>
      </rPr>
      <t xml:space="preserve"> NETWORKING is taking contacts from LoC and matching up folks that need with those that got.  The MERCY Network Program is basically a portal into our database involving mostly News and Info on Networking – what it is, how to – and Resource Management. Establishing and maintaining Sources of Information and other Resources relevent to the issues faced by the community concerning medical cannabis (marijuana) and in general. (NET-Genl)</t>
    </r>
  </si>
  <si>
    <r>
      <t xml:space="preserve">-CONDITIONs of MERCY.  A </t>
    </r>
    <r>
      <rPr>
        <sz val="10"/>
        <rFont val="Arial"/>
        <family val="2"/>
      </rPr>
      <t xml:space="preserve">Medical Cannabis Applications and Methodology program.  </t>
    </r>
  </si>
  <si>
    <r>
      <t xml:space="preserve"> - The MERCY Clinic project.</t>
    </r>
    <r>
      <rPr>
        <sz val="10"/>
        <rFont val="Arial"/>
        <family val="2"/>
      </rPr>
      <t xml:space="preserve"> Educating Doctors – and other medical professionals - on Cannabis as Medicine, Rules and Regulations on signing for Patients.  Finding Doctors to do Clinics and other Medical, Health and Well-Being oriented Services.  Hospice Care, both Home and Facility.  How to be a Doctor, etc.  (OUT-Profs-MED)</t>
    </r>
  </si>
  <si>
    <r>
      <t xml:space="preserve"> - University of Cannabis Project</t>
    </r>
    <r>
      <rPr>
        <sz val="10"/>
        <rFont val="Arial"/>
        <family val="2"/>
      </rPr>
      <t>.  Classes, Seminars and other School related.  “Teach to Fish” and “Teach to Teach to Fish”. (OUT-Schools)</t>
    </r>
  </si>
  <si>
    <r>
      <t xml:space="preserve"> - The MERCY Library Project.</t>
    </r>
    <r>
      <rPr>
        <sz val="10"/>
        <rFont val="Arial"/>
        <family val="2"/>
      </rPr>
      <t xml:space="preserve">  Library(s) and Library Networks; Publishing and Distributing Resources.  To make information available to medical cannabis community and public at large.  (OUT-Librys)</t>
    </r>
  </si>
  <si>
    <r>
      <t xml:space="preserve"> - The MERCY Museum Project.</t>
    </r>
    <r>
      <rPr>
        <sz val="10"/>
        <rFont val="Arial"/>
        <family val="2"/>
      </rPr>
      <t xml:space="preserve">  Historical Information;  Museum(s), on-line and off.  (OUT-Mus)</t>
    </r>
  </si>
  <si>
    <t>OUTREACH (OUT) Program(s).  The MERCY COMMUNITY OUTREACH Programs are to Inform, Educate and Activate people on and thru the Medical Cannabis issue offering tools for our folks and the Public at large.  It’s about Quality Of Life and Individual Rights and Responsibilities and our purpose is to be a ToolShed of News and Information on these matters. (OUT-Genl)</t>
  </si>
  <si>
    <t>Date_Exp</t>
  </si>
  <si>
    <t>Amount_Exp</t>
  </si>
  <si>
    <t>Notes_Exp</t>
  </si>
  <si>
    <t>Vend_Exp</t>
  </si>
  <si>
    <t>food</t>
  </si>
  <si>
    <t>Lowes</t>
  </si>
  <si>
    <t>FM</t>
  </si>
  <si>
    <t>Staples</t>
  </si>
  <si>
    <t>Subway</t>
  </si>
  <si>
    <t>WalMart</t>
  </si>
  <si>
    <t>store (Tote Boxes)</t>
  </si>
  <si>
    <t>T-Zone</t>
  </si>
  <si>
    <t>Abbys</t>
  </si>
  <si>
    <t>USPS</t>
  </si>
  <si>
    <t>store (product)</t>
  </si>
  <si>
    <t>Garment Graphics</t>
  </si>
  <si>
    <t>gas</t>
  </si>
  <si>
    <t>Pilot</t>
  </si>
  <si>
    <t>Chevron NW</t>
  </si>
  <si>
    <t>Target</t>
  </si>
  <si>
    <t>Qwest</t>
  </si>
  <si>
    <t>printing (mercy/wvn)</t>
  </si>
  <si>
    <t>Expressions</t>
  </si>
  <si>
    <t>phone</t>
  </si>
  <si>
    <t>med cann deliv devc (Volcano)</t>
  </si>
  <si>
    <t>Smokin Glass</t>
  </si>
  <si>
    <t>Tarps, Tables, Chairs (WaB)</t>
  </si>
  <si>
    <t>K-Mart</t>
  </si>
  <si>
    <t>Dicks Sporting Goods</t>
  </si>
  <si>
    <t>Misc (WaB)</t>
  </si>
  <si>
    <t>State Parl (WaB)</t>
  </si>
  <si>
    <t>NORVAC</t>
  </si>
  <si>
    <t>off supplies</t>
  </si>
  <si>
    <t>Pmt_Meth</t>
  </si>
  <si>
    <t>cash</t>
  </si>
  <si>
    <t>printing (mmm poster, 3x2)</t>
  </si>
  <si>
    <t>TGD</t>
  </si>
  <si>
    <t>SAL</t>
  </si>
  <si>
    <t>card-2658</t>
  </si>
  <si>
    <t>card-3643</t>
  </si>
  <si>
    <t>WIL</t>
  </si>
  <si>
    <t>KZR</t>
  </si>
  <si>
    <t>PDX</t>
  </si>
  <si>
    <t>?</t>
  </si>
  <si>
    <t>SHF</t>
  </si>
  <si>
    <t>Landlord: Steve &amp; Penney Carey</t>
  </si>
  <si>
    <t>Typ_Exp</t>
  </si>
  <si>
    <t>TOTAL</t>
  </si>
  <si>
    <t>Office - Rent (1175) &amp; Util (100)</t>
  </si>
  <si>
    <t>CostCo</t>
  </si>
  <si>
    <t>ink, plus</t>
  </si>
  <si>
    <t>misc</t>
  </si>
  <si>
    <t>Exp_Meth</t>
  </si>
  <si>
    <t>Exp_Locn</t>
  </si>
  <si>
    <t>The Legit Misfit</t>
  </si>
  <si>
    <t>EUG</t>
  </si>
  <si>
    <t>off equip</t>
  </si>
  <si>
    <t>FreeGeek</t>
  </si>
  <si>
    <t>park</t>
  </si>
  <si>
    <t>EEH</t>
  </si>
  <si>
    <t>Frys</t>
  </si>
  <si>
    <t>Tissue, towels,cups (CLUB)</t>
  </si>
  <si>
    <t>Exp_Desc</t>
  </si>
  <si>
    <t>Store</t>
  </si>
  <si>
    <t>Office</t>
  </si>
  <si>
    <t>Phone</t>
  </si>
  <si>
    <t>Mail</t>
  </si>
  <si>
    <t>Notes_Amt</t>
  </si>
  <si>
    <t>1. Gifts, etc.</t>
  </si>
  <si>
    <t>2. Mem Dues</t>
  </si>
  <si>
    <t>4. Net Biz Inc</t>
  </si>
  <si>
    <t>23. Programs</t>
  </si>
  <si>
    <t>Donations</t>
  </si>
  <si>
    <t>8. Total Inc</t>
  </si>
  <si>
    <t>9. Gross Rcpts</t>
  </si>
  <si>
    <t>10. Tot</t>
  </si>
  <si>
    <t>13. Tot Revenue</t>
  </si>
  <si>
    <t>Admissions, Merch Sold, etc.</t>
  </si>
  <si>
    <t>TOT</t>
  </si>
  <si>
    <t>Merch Sold, etc.</t>
  </si>
  <si>
    <t>Part IX, Item 9 - Itemized List, Gross Receipts</t>
  </si>
  <si>
    <t>Amount_Inc</t>
  </si>
  <si>
    <t>Typ_Inc</t>
  </si>
  <si>
    <t>dec</t>
  </si>
  <si>
    <t>Camp Site (R-n-O)</t>
  </si>
  <si>
    <t>Hotel and other R-n-O</t>
  </si>
  <si>
    <t>Booths (2) and related exp</t>
  </si>
  <si>
    <t>trailer</t>
  </si>
  <si>
    <t>Hertz</t>
  </si>
  <si>
    <t>card (Isha)</t>
  </si>
  <si>
    <t>Homewood Suites</t>
  </si>
  <si>
    <t>SEA</t>
  </si>
  <si>
    <t>sunglasses</t>
  </si>
  <si>
    <t>Coffin Butte Landfill</t>
  </si>
  <si>
    <t>ad</t>
  </si>
  <si>
    <t>Tell-n-Sell</t>
  </si>
  <si>
    <t>SWH</t>
  </si>
  <si>
    <t>K2 Publishing</t>
  </si>
  <si>
    <t>OCC</t>
  </si>
  <si>
    <t>MED</t>
  </si>
  <si>
    <t>Arctic Circle</t>
  </si>
  <si>
    <t>wm</t>
  </si>
  <si>
    <t>wc</t>
  </si>
  <si>
    <t>mail</t>
  </si>
  <si>
    <t>stuff to/for Kev</t>
  </si>
  <si>
    <t>pr</t>
  </si>
  <si>
    <t>HempStalk</t>
  </si>
  <si>
    <t>media</t>
  </si>
  <si>
    <t>CCTV</t>
  </si>
  <si>
    <t>color copies</t>
  </si>
  <si>
    <t>chairs</t>
  </si>
  <si>
    <t>Safeway</t>
  </si>
  <si>
    <t>Albertsons</t>
  </si>
  <si>
    <t>ram</t>
  </si>
  <si>
    <t>76-Kzr</t>
  </si>
  <si>
    <t>Jacksons</t>
  </si>
  <si>
    <t>papers?</t>
  </si>
  <si>
    <t>hemp twine</t>
  </si>
  <si>
    <t>laynards for Mem Cards</t>
  </si>
  <si>
    <t>Jimmy Bucket</t>
  </si>
  <si>
    <t>Northern Light &amp; Garden</t>
  </si>
  <si>
    <t>card-9961</t>
  </si>
  <si>
    <t xml:space="preserve">single grow hydro </t>
  </si>
  <si>
    <t>papers</t>
  </si>
  <si>
    <t>for Joint Rolling classes and for Club Mem</t>
  </si>
  <si>
    <t>canopies, plus</t>
  </si>
  <si>
    <t>Dicks</t>
  </si>
  <si>
    <t>s</t>
  </si>
  <si>
    <t>card-2666</t>
  </si>
  <si>
    <t>rent</t>
  </si>
  <si>
    <t>ohi</t>
  </si>
  <si>
    <t>e</t>
  </si>
  <si>
    <t>occ</t>
  </si>
  <si>
    <t>Club</t>
  </si>
  <si>
    <t>Bank</t>
  </si>
  <si>
    <t>Fees, Taxes, etc</t>
  </si>
  <si>
    <t>fee - annl rpt</t>
  </si>
  <si>
    <t>ct-12</t>
  </si>
  <si>
    <t>fee</t>
  </si>
  <si>
    <t>tax</t>
  </si>
  <si>
    <t>dep</t>
  </si>
  <si>
    <t>donations</t>
  </si>
  <si>
    <t>INC</t>
  </si>
  <si>
    <t>link/ad sales</t>
  </si>
  <si>
    <t>paypal</t>
  </si>
  <si>
    <t>Frisbee</t>
  </si>
  <si>
    <t>Hat</t>
  </si>
  <si>
    <t>green</t>
  </si>
  <si>
    <t>black</t>
  </si>
  <si>
    <t>Sold</t>
  </si>
  <si>
    <t>Invty</t>
  </si>
  <si>
    <t>Cost</t>
  </si>
  <si>
    <t>Price</t>
  </si>
  <si>
    <t>Item</t>
  </si>
  <si>
    <t>Desc</t>
  </si>
  <si>
    <t>Patch</t>
  </si>
  <si>
    <t>big</t>
  </si>
  <si>
    <t>small</t>
  </si>
  <si>
    <t>Shirt</t>
  </si>
  <si>
    <t>Cann Jam</t>
  </si>
  <si>
    <t>Hoodie</t>
  </si>
  <si>
    <t>MERCY Hooded sweatshirt/black</t>
  </si>
  <si>
    <t>MERCY short sleeve/button/blue</t>
  </si>
  <si>
    <t>Lighterz</t>
  </si>
  <si>
    <t>m</t>
  </si>
  <si>
    <t>Penz</t>
  </si>
  <si>
    <t>Bottlez</t>
  </si>
  <si>
    <t>m/lg</t>
  </si>
  <si>
    <t>m/xl</t>
  </si>
  <si>
    <t>m/med</t>
  </si>
  <si>
    <t>m/sm</t>
  </si>
  <si>
    <t>Magnetz</t>
  </si>
  <si>
    <t>assorted</t>
  </si>
  <si>
    <t>aid</t>
  </si>
  <si>
    <t>to Jack for Kevin</t>
  </si>
  <si>
    <t>Legal Aid</t>
  </si>
  <si>
    <t xml:space="preserve"> -1  T-Shirts, Hats, etc. (Store)</t>
  </si>
  <si>
    <t xml:space="preserve"> &lt; Store, Events</t>
  </si>
  <si>
    <t>consultant</t>
  </si>
  <si>
    <t>Dr. Cote</t>
  </si>
  <si>
    <t>Clinic Doc</t>
  </si>
  <si>
    <t>for Clinics, plus</t>
  </si>
  <si>
    <t>Gas and other for Volunteer Travel, plus</t>
  </si>
  <si>
    <t xml:space="preserve"> &lt; Cash Donations deposited</t>
  </si>
  <si>
    <t xml:space="preserve"> &lt; other</t>
  </si>
  <si>
    <t>CashBox</t>
  </si>
  <si>
    <t>beg bal</t>
  </si>
  <si>
    <t>end bal</t>
  </si>
  <si>
    <t>store</t>
  </si>
  <si>
    <t>EEH, SHF</t>
  </si>
  <si>
    <t>Dues (Donations) by Members</t>
  </si>
  <si>
    <t>WaB exp (including Camp Site)</t>
  </si>
  <si>
    <t>SHF exp (including Hotel)</t>
  </si>
  <si>
    <t>Events</t>
  </si>
  <si>
    <t>to Kev, and others in need</t>
  </si>
  <si>
    <t>7a. Biz rev (pt VIII, ln 12)</t>
  </si>
  <si>
    <t>8. Contrb &amp; Grants (pt VIII, ln 1h)</t>
  </si>
  <si>
    <t>9. Program Service Rev  (pt VIII, ln 1h)</t>
  </si>
  <si>
    <t>12.  TOT rev (pt VIII, col A, ln 12)</t>
  </si>
  <si>
    <t>13.  Grants pd (pt IX, col A, ln 1-3)</t>
  </si>
  <si>
    <t>15.  Sals pd (pt IX, col A, ln 5-10)</t>
  </si>
  <si>
    <t>17.  Other EXP (pt IX, col A, ln 11a-11d, 11f-24f)</t>
  </si>
  <si>
    <t>18.  Total EXP (pt IX, col A, ln 25)</t>
  </si>
  <si>
    <t>19.  REV - EXP</t>
  </si>
  <si>
    <t>Revenue</t>
  </si>
  <si>
    <t>Expenses</t>
  </si>
  <si>
    <t>4a.</t>
  </si>
  <si>
    <t>4b.</t>
  </si>
  <si>
    <t>4c.</t>
  </si>
  <si>
    <t xml:space="preserve">4d. </t>
  </si>
  <si>
    <t>others, Total</t>
  </si>
  <si>
    <t>OUT</t>
  </si>
  <si>
    <t>HELP</t>
  </si>
  <si>
    <t>NET</t>
  </si>
  <si>
    <t>IT</t>
  </si>
  <si>
    <t>Prev Yr</t>
  </si>
  <si>
    <t>Curr</t>
  </si>
  <si>
    <t>20. Tot Assets (pt X, ln 16)</t>
  </si>
  <si>
    <t>22. TOT</t>
  </si>
  <si>
    <t>21. Tot Liab (pt X, ln 26)</t>
  </si>
  <si>
    <t>1b. Member Dues</t>
  </si>
  <si>
    <t>1c. Fundrg Events</t>
  </si>
  <si>
    <t>1f. Contrbs</t>
  </si>
  <si>
    <t>1h. TOTAL</t>
  </si>
  <si>
    <t>2g. Pgm Svc Rev</t>
  </si>
  <si>
    <t>10a. Grs Sales Invty</t>
  </si>
  <si>
    <t>10b. Less Cost</t>
  </si>
  <si>
    <t>10c. Net Sales</t>
  </si>
  <si>
    <t>11a. Ad (web, +) Sales</t>
  </si>
  <si>
    <t>11b. Consult (Clinics)</t>
  </si>
  <si>
    <t>11e. TOT</t>
  </si>
  <si>
    <t>12. TOT REV</t>
  </si>
  <si>
    <t>(A) Tot Exp</t>
  </si>
  <si>
    <t>(B) Pgm Svc Exp</t>
  </si>
  <si>
    <t>(D) Fundrg Exp</t>
  </si>
  <si>
    <t>11. Fees for Svcs</t>
  </si>
  <si>
    <t>11b. Legal</t>
  </si>
  <si>
    <t>11g. Other</t>
  </si>
  <si>
    <t>Medical (Clinics)</t>
  </si>
  <si>
    <t>12. Ads/promo</t>
  </si>
  <si>
    <t>13. Office</t>
  </si>
  <si>
    <t>14. IT</t>
  </si>
  <si>
    <t>16. Occupancy</t>
  </si>
  <si>
    <t>17. Travel</t>
  </si>
  <si>
    <t>19. Conf., Conv., Meetings</t>
  </si>
  <si>
    <t>23. Insurance</t>
  </si>
  <si>
    <t>24. Other Exp</t>
  </si>
  <si>
    <t>(C) Mgmt/genl Exp (Admin)</t>
  </si>
  <si>
    <t>24b. Taxes, Licenses, etc.</t>
  </si>
  <si>
    <t>24a. Bank, Fin fees</t>
  </si>
  <si>
    <t>Rent, plus ?</t>
  </si>
  <si>
    <t>plus Print &amp; other Media</t>
  </si>
  <si>
    <t xml:space="preserve"> &lt; Store (Fundrg)</t>
  </si>
  <si>
    <t xml:space="preserve"> &lt; Clinics</t>
  </si>
  <si>
    <t>TOTALs</t>
  </si>
  <si>
    <t xml:space="preserve"> &lt; from Events</t>
  </si>
  <si>
    <t xml:space="preserve">assume those spec just for </t>
  </si>
  <si>
    <t>VRF  Rules w/ Gerry</t>
  </si>
  <si>
    <t>11. other Rev (pt VIII, col (A), lns 5, 6d, 8c, 9c, 10c and 11e)</t>
  </si>
  <si>
    <t xml:space="preserve"> ! Not here, Incld in REV !?</t>
  </si>
  <si>
    <t xml:space="preserve"> &lt; see 1023</t>
  </si>
  <si>
    <t>Prev YR</t>
  </si>
  <si>
    <t>1. Total REV</t>
  </si>
  <si>
    <t>2. Total EXP</t>
  </si>
  <si>
    <t>3. Rev - Exp</t>
  </si>
  <si>
    <t>4. Beg YR assets</t>
  </si>
  <si>
    <t>5. Other Chgs</t>
  </si>
  <si>
    <t>6. End YR assets</t>
  </si>
  <si>
    <t xml:space="preserve"> &lt; = pt IX, col (A), ln 25</t>
  </si>
  <si>
    <t xml:space="preserve"> &lt; = pt VIII, col (A), ln 12</t>
  </si>
  <si>
    <t xml:space="preserve"> &lt; = pt X,  col (A), ln 33</t>
  </si>
  <si>
    <t xml:space="preserve"> &lt; = pt X,  col (B), ln 33</t>
  </si>
  <si>
    <t>Program Objective/s</t>
  </si>
  <si>
    <t>Program Description</t>
  </si>
  <si>
    <t>Acheivements</t>
  </si>
  <si>
    <t>Grants</t>
  </si>
  <si>
    <t>Program-Code(s)</t>
  </si>
  <si>
    <t>OUT-Genl/COMY</t>
  </si>
  <si>
    <t>We receive and service, on the average,  7  walk-in visitors;  12  phone calls;  150 web visitors ( resulting in  3  ‘viable’ e-mails)  per day.   We also get several pieces of mail, hand out literature, make space available for others in the Community to post and register voters on a weekly basis.</t>
  </si>
  <si>
    <r>
      <t>Informing</t>
    </r>
    <r>
      <rPr>
        <sz val="10"/>
        <rFont val="Arial"/>
        <family val="2"/>
      </rPr>
      <t xml:space="preserve"> - letting folks know the issue is out there and to help them to decide to check out the issue for self or others; </t>
    </r>
    <r>
      <rPr>
        <u val="single"/>
        <sz val="10"/>
        <rFont val="Arial"/>
        <family val="2"/>
      </rPr>
      <t>Educating</t>
    </r>
    <r>
      <rPr>
        <sz val="10"/>
        <rFont val="Arial"/>
        <family val="2"/>
      </rPr>
      <t xml:space="preserve"> - what they can do about it, where are the resources, how to use them, who they can contact;  </t>
    </r>
    <r>
      <rPr>
        <u val="single"/>
        <sz val="10"/>
        <rFont val="Arial"/>
        <family val="2"/>
      </rPr>
      <t>Activating</t>
    </r>
    <r>
      <rPr>
        <sz val="10"/>
        <rFont val="Arial"/>
        <family val="2"/>
      </rPr>
      <t xml:space="preserve"> - registering voters, getting them to the polls - and voting smart - and how to organize, do business -and/or- run for office.</t>
    </r>
  </si>
  <si>
    <r>
      <t xml:space="preserve"> -OUTREACH Program; LoC Tasks.</t>
    </r>
    <r>
      <rPr>
        <sz val="10"/>
        <rFont val="Arial"/>
        <family val="2"/>
      </rPr>
      <t xml:space="preserve">  The process is to Establishing and Maintain Lines-of-Communication (LoC) to this end as well as tools for the HELP and NET Programs and Projects.  Action to date has been to set up and staff MailBox, Phone and Fax lines, Email and Web, as well as Offices and other Places for Public to pick up and drop off Literature and other media. </t>
    </r>
  </si>
  <si>
    <r>
      <t>Example - OUTREACH Program; HOPEs for MERCY Projects.</t>
    </r>
    <r>
      <rPr>
        <sz val="10"/>
        <rFont val="Arial"/>
        <family val="2"/>
      </rPr>
      <t xml:space="preserve">  To enable and support special focus groups by situation.  Example:  organizing all Armed Services Veterans contacts into self-sufficient support group by offering Office and other Resources</t>
    </r>
  </si>
  <si>
    <r>
      <t>Example - OUTREACH Program; TABS of MERCY Project.</t>
    </r>
    <r>
      <rPr>
        <sz val="10"/>
        <rFont val="Arial"/>
        <family val="2"/>
      </rPr>
      <t xml:space="preserve">  This project specifically for Gathering aluminum tabs, mostly from pop cans, to give to Dialysis clinics and he like to fund services for their Patients.  This is an example of intra-organizational activity we do Outreach for.</t>
    </r>
  </si>
  <si>
    <t>Also research non-cannabis related Business resources for card-holders and public at large.  (OUT-BIZ)</t>
  </si>
  <si>
    <t xml:space="preserve">More on the HelpDesk Program. The MERCY HelpDesk Program is basically a portal into our Issue Management project/system,  Utilizing the LoC established and maintained thru the Outreach Program to help with issues – both those faced by the community comcerning medical cannabis (marijuana) and in general – how to do basic things related to living, working and beyond.  (HELP-Genl)  Most popular issues currently – </t>
  </si>
  <si>
    <t>-Getting Card/Qualifying for Medical Cannabis (Marijuana).  Includes – Educating Your Doc, Finding a Doc, Clinics in Your Area, Adding Conditions to Program(s)</t>
  </si>
  <si>
    <t>-Medicine.  Finding Medicine (Cannabis) Now, Long Term options.</t>
  </si>
  <si>
    <t>-Growing.  Finding a Grower/Growing Yourself and related Resources.</t>
  </si>
  <si>
    <t>-Medicating.  Vaporizing, Medibles and related Resources.</t>
  </si>
  <si>
    <t>-Traveling.</t>
  </si>
  <si>
    <t>-Working.</t>
  </si>
  <si>
    <t>-Changes.  Administrative and Legislative News, Info and Resources.</t>
  </si>
  <si>
    <t>Actions and Activities:  Research information on the Issue of Medical Cannabis (Marijuana) and related sub-Issues.  Store, at least, on-line (web).</t>
  </si>
  <si>
    <t>-Publish and Distribute same thru on-line and off-line mediums.</t>
  </si>
  <si>
    <t>-Receive Communications (HelpDesk) and Perform Public Services such as Matching Patient (or other Person or Group in Need of Help) to Doctor, Grower, Attorney or other Resource.  Also research means to get started for non-cannabis related Business resources for card-holders and public at large.  (HELP-BIZ)</t>
  </si>
  <si>
    <t>-Help folks build and set up facilities and resources for the medical cannabis community and public at large.  Train and educate individuals and groups on “how to”.  Network them together to maximize efficiency and productivity.</t>
  </si>
  <si>
    <t>-Set-Up and Maintain Lines of Communication (LoC) – Phone, Fax, Web (sites and e-mail), Mail (PO Box) – specific to Conditions, Regions and Focus groups like Veterans and Womens issues.  Ref  VETs for MERCY and ANGELs Of MERCY.  (HELP-ORG)</t>
  </si>
  <si>
    <t>To research and publish information on Strains, Grow methods and factors, and best Applications by Condition.  To build Networks by Condition, Symptom or Situation (Veterans, et al) to maximize benefits.  Ation:  Gather and List info by Condition for Adding Conditions to Program, among other goals and objectives..  (NET-COND)</t>
  </si>
  <si>
    <t xml:space="preserve">Our mission is to Organize the Community; To encourage citizen participation and involvement on our issue and in general.  To this end we set up LIBRARY Sections in our Offices offering space for Public to borrow or drop off Newspapers, Magazines, Books and Literature on the Issue or in general as well as web access (where possible). </t>
  </si>
  <si>
    <t xml:space="preserve"> Also we provide News and Information on - Voter Registration, GOTV – Getting Out The Vote (What/Who is on the Ballot), How to Lobby Yourself, Running for Office, Community Organizing – How To Non-Profit, and Volunteering for Public Service in general as well as Business Outreach and How To Business. </t>
  </si>
  <si>
    <r>
      <t xml:space="preserve"> - HELP, Legal MERCY. </t>
    </r>
    <r>
      <rPr>
        <sz val="10"/>
        <rFont val="Arial"/>
        <family val="2"/>
      </rPr>
      <t xml:space="preserve"> Court and Prison Support and Legal Aid.  Para-legal resourcing and training, Attorney recruitment and networking. (HELP-LEGAL)</t>
    </r>
  </si>
  <si>
    <r>
      <t xml:space="preserve">More on The MERCY Network Program. </t>
    </r>
    <r>
      <rPr>
        <sz val="10"/>
        <rFont val="Arial"/>
        <family val="2"/>
      </rPr>
      <t>Networking Contacts from Outreach, Information Research, Storage and more Networking of the Results.  Non-Profit as well as Business and other For Profit venture Networking.  The “How To Organize” –and- Small “CannaBiz” Network (SCBA!) and other Focus and Support groups for (a) Businesses, Professionals and other Business-related individuals and entities, and (b) People and Groups volunteering their time, energy and funding for the cause or related.</t>
    </r>
  </si>
  <si>
    <r>
      <t xml:space="preserve"> -- HELP, PATS In The HOOD (ref PLACES for MERCY.  See also, Sweet.Net  ). </t>
    </r>
    <r>
      <rPr>
        <sz val="10"/>
        <rFont val="Arial"/>
        <family val="2"/>
      </rPr>
      <t xml:space="preserve"> Arrange and Support Conferences, Conventions, Meetings and Meet-Ups. *  Finding Places, Documenting.  * Documenting process, networking resources – web page, etc., by Resource and on the Issue in general.  (NET-HOOD)</t>
    </r>
  </si>
  <si>
    <r>
      <t xml:space="preserve"> --- Find Places, </t>
    </r>
    <r>
      <rPr>
        <sz val="10"/>
        <rFont val="Arial"/>
        <family val="2"/>
      </rPr>
      <t>Arrange and Manage Meet-Ups and Meetings for People and Groups by Condition, Region, Situation or other Classification. Network and Empower individuals and groups to do the same.</t>
    </r>
  </si>
  <si>
    <r>
      <t xml:space="preserve"> -- Network and Enable entities </t>
    </r>
    <r>
      <rPr>
        <sz val="10"/>
        <rFont val="Arial"/>
        <family val="2"/>
      </rPr>
      <t>such as Associations, Guilds, Unions and other Professional and Service Provider individuals and groups into Resources for the Medical Cannabis (Marijuana) community and Public at large.  (NET-Orgzg)</t>
    </r>
  </si>
  <si>
    <r>
      <t xml:space="preserve"> - PLACES of / for MERCY.  </t>
    </r>
    <r>
      <rPr>
        <sz val="10"/>
        <rFont val="Arial"/>
        <family val="2"/>
      </rPr>
      <t>Finding and Managing Places for Grass-roots Networking, Actions and Events.  Real-estate networking.  what is it?  Places of/for MERCY Program is about Building and Location Issue/Resource Management program.  The community needs Places to meet and meet-up as well as function; opportunities to demonstrate their resource, plus that which can only happen when folks can get a Place on a regular basis.  Action; find places and related resources (real estate) for Meetings, Meet-Ups, Events and Activities.  To host medical cannabis related items as well as public education and service in general. (NET-PLACE)</t>
    </r>
  </si>
  <si>
    <r>
      <t xml:space="preserve"> - The MERCY ClubHouse. </t>
    </r>
    <r>
      <rPr>
        <sz val="10"/>
        <rFont val="Arial"/>
        <family val="2"/>
      </rPr>
      <t xml:space="preserve"> Getting Places and Hosting Meetings and Meet-Ups for the medical cannabis community to network – to Match-Up Patients and Growers, hand out Excess Medicine or other Resources, Information – and Contact – Exchange, Socializing and the like.  (NET-CLUB)</t>
    </r>
  </si>
  <si>
    <r>
      <t xml:space="preserve"> - MERCYs Wake-n-Bake.</t>
    </r>
    <r>
      <rPr>
        <sz val="10"/>
        <rFont val="Arial"/>
        <family val="2"/>
      </rPr>
      <t xml:space="preserve">  To enable Med Cann Pats to get out and have a little quality oin their lives.  To give an opportunity for them and public to observe and intermingle and see they aren’t evil and out to get them. (NET-OUT)</t>
    </r>
  </si>
  <si>
    <r>
      <t xml:space="preserve"> - Green Room Consultants Program/project.</t>
    </r>
    <r>
      <rPr>
        <sz val="10"/>
        <rFont val="Arial"/>
        <family val="2"/>
      </rPr>
      <t xml:space="preserve">  Network construction contractors, electricians and such with people that want to help and the Patients / CareGivers / Growers that need them and their Services.  Publish the information, getting feedback, Sharing the knowledge, making it an open resource. (NET-GRM)</t>
    </r>
  </si>
  <si>
    <t xml:space="preserve">Have helped about  24  people thru this program.  Currently networking volunteers to match-up rides as needed per situation.  Plan to write Grants and other Fundraising to sponsor  professional services network for transporting Patients, other People involved or even Resources to help with the Issues. </t>
  </si>
  <si>
    <t xml:space="preserve"> (NET-TRNS)</t>
  </si>
  <si>
    <r>
      <t xml:space="preserve"> - WHEELS of / for MERCY.  Trans-Support Program – </t>
    </r>
    <r>
      <rPr>
        <sz val="10"/>
        <rFont val="Arial"/>
        <family val="0"/>
      </rPr>
      <t xml:space="preserve">Rides and Ride exchange and network.  Also part of Delivery program to support the HelpDesk and Networking programs, helping folks needing transport for selfs or related item by finding people in the community to do so and supporting them, usually by simply buying the gas and otherwise making it happen, IE – need someone with special Licensing, or Insurance to drive, etc. </t>
    </r>
  </si>
  <si>
    <t xml:space="preserve"> - LoC</t>
  </si>
  <si>
    <t xml:space="preserve"> - COMY</t>
  </si>
  <si>
    <t>Community Center</t>
  </si>
  <si>
    <t xml:space="preserve"> - CONX</t>
  </si>
  <si>
    <t xml:space="preserve"> - PROFs</t>
  </si>
  <si>
    <t>Outreach</t>
  </si>
  <si>
    <t>Lines-Of-Communication</t>
  </si>
  <si>
    <t>Contact Management</t>
  </si>
  <si>
    <t>Professionals</t>
  </si>
  <si>
    <t xml:space="preserve"> - ORGs</t>
  </si>
  <si>
    <t xml:space="preserve"> - CONDs</t>
  </si>
  <si>
    <t xml:space="preserve"> - REGNs</t>
  </si>
  <si>
    <t xml:space="preserve"> - SITUATIONs</t>
  </si>
  <si>
    <t>by Issue</t>
  </si>
  <si>
    <t>by Other</t>
  </si>
  <si>
    <t xml:space="preserve"> - A&amp;E</t>
  </si>
  <si>
    <t xml:space="preserve"> -- NEWS</t>
  </si>
  <si>
    <t>Networking Media Sources and Resources - grass-roots and main-stream - amongst themselves and with the MC comy and Pub in genl.</t>
  </si>
  <si>
    <t xml:space="preserve"> - GOTV</t>
  </si>
  <si>
    <t xml:space="preserve"> (Legis)</t>
  </si>
  <si>
    <t xml:space="preserve"> (Atty)</t>
  </si>
  <si>
    <t xml:space="preserve"> (Acct)</t>
  </si>
  <si>
    <t xml:space="preserve"> (R/E)</t>
  </si>
  <si>
    <t xml:space="preserve"> (Tech)</t>
  </si>
  <si>
    <t xml:space="preserve"> (Woodwork)</t>
  </si>
  <si>
    <t xml:space="preserve"> (Metalwork)</t>
  </si>
  <si>
    <t xml:space="preserve"> (Med)</t>
  </si>
  <si>
    <t xml:space="preserve"> -- LOBBY</t>
  </si>
  <si>
    <t xml:space="preserve"> -- WATCH</t>
  </si>
  <si>
    <t xml:space="preserve"> (Media)</t>
  </si>
  <si>
    <t xml:space="preserve"> - LEGAL</t>
  </si>
  <si>
    <t xml:space="preserve"> - MEDI</t>
  </si>
  <si>
    <t xml:space="preserve"> -- COURT</t>
  </si>
  <si>
    <t xml:space="preserve"> -- PRISON</t>
  </si>
  <si>
    <t xml:space="preserve"> - PAT.RSRCg</t>
  </si>
  <si>
    <t xml:space="preserve"> - ADMIN</t>
  </si>
  <si>
    <t xml:space="preserve"> - LEGIS</t>
  </si>
  <si>
    <t xml:space="preserve"> - TRNS</t>
  </si>
  <si>
    <t>Transport &amp; Delivery</t>
  </si>
  <si>
    <t>Networking Doctors and other Med Profs (Nurses) and Resources (Transp), both MC specific and general Public.</t>
  </si>
  <si>
    <r>
      <t xml:space="preserve"> -- The Medicine Bowl project.</t>
    </r>
    <r>
      <rPr>
        <sz val="10"/>
        <rFont val="Arial"/>
        <family val="2"/>
      </rPr>
      <t xml:space="preserve">  For best methodology in Strains, Growing and Application.  OUT, HELP, NET  (NET-BOWL)</t>
    </r>
  </si>
  <si>
    <t xml:space="preserve"> -- CONDs</t>
  </si>
  <si>
    <t xml:space="preserve"> -- HOPEs</t>
  </si>
  <si>
    <t xml:space="preserve"> --- TABs</t>
  </si>
  <si>
    <t>Getting Help to People.</t>
  </si>
  <si>
    <t xml:space="preserve"> -- LIBRY</t>
  </si>
  <si>
    <t xml:space="preserve"> 2-1</t>
  </si>
  <si>
    <t xml:space="preserve"> - MC specific</t>
  </si>
  <si>
    <t xml:space="preserve"> 2-1-1</t>
  </si>
  <si>
    <t xml:space="preserve"> 2-2-2</t>
  </si>
  <si>
    <t xml:space="preserve"> 2-2-3</t>
  </si>
  <si>
    <t xml:space="preserve"> 1-1</t>
  </si>
  <si>
    <t xml:space="preserve"> 1-2</t>
  </si>
  <si>
    <t xml:space="preserve"> 1-3</t>
  </si>
  <si>
    <t xml:space="preserve"> 1-3-1</t>
  </si>
  <si>
    <t xml:space="preserve"> 1-3-1-1</t>
  </si>
  <si>
    <t xml:space="preserve"> 1-3-2</t>
  </si>
  <si>
    <t xml:space="preserve"> 1-4</t>
  </si>
  <si>
    <t xml:space="preserve"> 1-5</t>
  </si>
  <si>
    <t>Pgm-ID</t>
  </si>
  <si>
    <t>Pgm-Code</t>
  </si>
  <si>
    <t>Pgm-Title</t>
  </si>
  <si>
    <t>Pgm-Desc-Sh</t>
  </si>
  <si>
    <t xml:space="preserve"> 3-1</t>
  </si>
  <si>
    <t xml:space="preserve"> 3-2</t>
  </si>
  <si>
    <t xml:space="preserve"> 3-3</t>
  </si>
  <si>
    <t xml:space="preserve"> 3-3-1</t>
  </si>
  <si>
    <t xml:space="preserve"> 3-3-2</t>
  </si>
  <si>
    <t xml:space="preserve"> 3-4</t>
  </si>
  <si>
    <t xml:space="preserve"> 3-5</t>
  </si>
  <si>
    <t xml:space="preserve"> 3-6</t>
  </si>
  <si>
    <t>Informing - letting folks know the issue is out there and to help them to decide to check out the issue for self or others; Educating - what they can do about it, where are the resources, how to use them, who they can contact;  Activating - registering voters, getting them to the polls - and voting smart - and how to organize, do business -and/or- run for office.</t>
  </si>
  <si>
    <t>OUT-NEWs</t>
  </si>
  <si>
    <t>DESK</t>
  </si>
  <si>
    <t>CARD</t>
  </si>
  <si>
    <t>MEDs</t>
  </si>
  <si>
    <t>GROR</t>
  </si>
  <si>
    <t>GROg</t>
  </si>
  <si>
    <t>MEDg</t>
  </si>
  <si>
    <t>TRVL</t>
  </si>
  <si>
    <t>WRKg</t>
  </si>
  <si>
    <t>CHGs</t>
  </si>
  <si>
    <t>RSCH</t>
  </si>
  <si>
    <t>PUB</t>
  </si>
  <si>
    <t>RECV</t>
  </si>
  <si>
    <t>RSRCg</t>
  </si>
  <si>
    <t>ORGZg</t>
  </si>
  <si>
    <t>HOOD</t>
  </si>
  <si>
    <t>PLACEs</t>
  </si>
  <si>
    <t>WHEELs</t>
  </si>
  <si>
    <t>CLUB</t>
  </si>
  <si>
    <t>WaB</t>
  </si>
  <si>
    <t>CONDs</t>
  </si>
  <si>
    <t>BOWL</t>
  </si>
  <si>
    <t xml:space="preserve">GRM </t>
  </si>
  <si>
    <t>MEDI</t>
  </si>
  <si>
    <t>CLINIC</t>
  </si>
  <si>
    <t>UCANN</t>
  </si>
  <si>
    <t>LIBRY</t>
  </si>
  <si>
    <t>MUSM</t>
  </si>
  <si>
    <t>EXP</t>
  </si>
  <si>
    <t>REV</t>
  </si>
  <si>
    <t xml:space="preserve">Profs and Biz Outreach priorities - </t>
  </si>
  <si>
    <t>for OUT</t>
  </si>
  <si>
    <t>from OUT</t>
  </si>
  <si>
    <t>oct rent ch/o</t>
  </si>
  <si>
    <t>resp to IRS</t>
  </si>
  <si>
    <t>to CAL (IRS) ?</t>
  </si>
  <si>
    <t>stamps</t>
  </si>
  <si>
    <t>DVD</t>
  </si>
  <si>
    <t>Office Depot</t>
  </si>
  <si>
    <t>cases for DVD</t>
  </si>
  <si>
    <t>prt ommp manl, plus</t>
  </si>
  <si>
    <t>for IRS</t>
  </si>
  <si>
    <t>mercy n/l, qtr</t>
  </si>
  <si>
    <t>card-0282</t>
  </si>
  <si>
    <t xml:space="preserve"> &lt; we owe</t>
  </si>
  <si>
    <t>Chv-NW</t>
  </si>
  <si>
    <t>Chv-L</t>
  </si>
  <si>
    <t>Chevron Lancaster</t>
  </si>
  <si>
    <t>76-Circle K</t>
  </si>
  <si>
    <t>76-Keizer</t>
  </si>
  <si>
    <t>CK76</t>
  </si>
  <si>
    <t>Shell-Circle K</t>
  </si>
  <si>
    <t>CKS</t>
  </si>
  <si>
    <t>NWB</t>
  </si>
  <si>
    <t>Sh-NS</t>
  </si>
  <si>
    <t>North Salem Shell</t>
  </si>
  <si>
    <t>ChvF</t>
  </si>
  <si>
    <t>Chevron Foodmart</t>
  </si>
  <si>
    <t>Sweet Home Town Pump</t>
  </si>
  <si>
    <t>to deliv paper to legis</t>
  </si>
  <si>
    <t>OMMP meetg (Mike &amp; Peke)</t>
  </si>
  <si>
    <t>Chv-C</t>
  </si>
  <si>
    <t>Corn</t>
  </si>
  <si>
    <t>Chevron Cornelius</t>
  </si>
  <si>
    <t>ARCO</t>
  </si>
  <si>
    <t>ALB</t>
  </si>
  <si>
    <t>Chevron</t>
  </si>
  <si>
    <t>Dallas Hwy</t>
  </si>
  <si>
    <t>gas for dump</t>
  </si>
  <si>
    <t>SHTP</t>
  </si>
  <si>
    <t>OMMP meetg (Xavier)</t>
  </si>
  <si>
    <t>chv-c</t>
  </si>
  <si>
    <t>TNT mkt</t>
  </si>
  <si>
    <t>SLV</t>
  </si>
  <si>
    <t>Silverton</t>
  </si>
  <si>
    <t>WDV</t>
  </si>
  <si>
    <t>Wood Village</t>
  </si>
  <si>
    <t xml:space="preserve">Sweet Home </t>
  </si>
  <si>
    <t>Pat Meds (deliv/net)</t>
  </si>
  <si>
    <t>Wheels4Mercy</t>
  </si>
  <si>
    <t>Dialysis Buddy pgm</t>
  </si>
  <si>
    <t>Pat in Tillimook</t>
  </si>
  <si>
    <t>Liberty Center</t>
  </si>
  <si>
    <t xml:space="preserve">OMMP </t>
  </si>
  <si>
    <t xml:space="preserve">meetg </t>
  </si>
  <si>
    <t xml:space="preserve">ommp </t>
  </si>
  <si>
    <t>MG</t>
  </si>
  <si>
    <t>Muchas Gracias</t>
  </si>
  <si>
    <t>Lunch (crew {vols, mem}, and vis @ Office)</t>
  </si>
  <si>
    <t>for Weekly meetg (veggie tray, etc.)</t>
  </si>
  <si>
    <t>ck76</t>
  </si>
  <si>
    <t>WG</t>
  </si>
  <si>
    <t>Walgreens</t>
  </si>
  <si>
    <t>misc office?</t>
  </si>
  <si>
    <t>lunch; crew, et al</t>
  </si>
  <si>
    <t>e-2120</t>
  </si>
  <si>
    <t>WinCo</t>
  </si>
  <si>
    <t>card-5739</t>
  </si>
  <si>
    <t>card-4532</t>
  </si>
  <si>
    <t>Circle K</t>
  </si>
  <si>
    <t>coffee, plus (office)</t>
  </si>
  <si>
    <t>pancakes</t>
  </si>
  <si>
    <t>card-0716</t>
  </si>
  <si>
    <t>for Meeting (for All)</t>
  </si>
  <si>
    <t>kfc</t>
  </si>
  <si>
    <t>DelTaco</t>
  </si>
  <si>
    <t>Togo</t>
  </si>
  <si>
    <t>ebt</t>
  </si>
  <si>
    <t>weekly?</t>
  </si>
  <si>
    <t>Weekly meet</t>
  </si>
  <si>
    <t>wkly, coffee</t>
  </si>
  <si>
    <t>e-2412</t>
  </si>
  <si>
    <t>DonuteDelite</t>
  </si>
  <si>
    <t>Locn</t>
  </si>
  <si>
    <t>Vendr</t>
  </si>
  <si>
    <t>Notes</t>
  </si>
  <si>
    <t>weekly</t>
  </si>
  <si>
    <t>coffee</t>
  </si>
  <si>
    <t>SmartFoodService</t>
  </si>
  <si>
    <t>coffee, plus</t>
  </si>
  <si>
    <t>e-6055</t>
  </si>
  <si>
    <t>office</t>
  </si>
  <si>
    <t>TacoTime</t>
  </si>
  <si>
    <t>LEB</t>
  </si>
  <si>
    <t>meeting</t>
  </si>
  <si>
    <t>Sonny, Ethan</t>
  </si>
  <si>
    <t>meetg</t>
  </si>
  <si>
    <t>Member?</t>
  </si>
  <si>
    <t>Shana, Ethan</t>
  </si>
  <si>
    <t>Shana, Ethan, Lisa</t>
  </si>
  <si>
    <t>off, misc</t>
  </si>
  <si>
    <t>Cups, Baggies</t>
  </si>
  <si>
    <t>COR</t>
  </si>
  <si>
    <t>Corvallis</t>
  </si>
  <si>
    <t>Dump garbage from Office</t>
  </si>
  <si>
    <t>TP</t>
  </si>
  <si>
    <t>supplies</t>
  </si>
  <si>
    <t>Towels</t>
  </si>
  <si>
    <t>Lysol spray for CCTV camera bag</t>
  </si>
  <si>
    <t>e-9530</t>
  </si>
  <si>
    <t>Walmart</t>
  </si>
  <si>
    <t>receipt, message books</t>
  </si>
  <si>
    <t>Laminated steel for Project</t>
  </si>
  <si>
    <t>equip</t>
  </si>
  <si>
    <t>BestBuy</t>
  </si>
  <si>
    <t>TV monitor for Office security</t>
  </si>
  <si>
    <t>pens, paper, plus</t>
  </si>
  <si>
    <t>HomeDepot</t>
  </si>
  <si>
    <t>chair mat</t>
  </si>
  <si>
    <t>wood (?) for Project</t>
  </si>
  <si>
    <t>BiMart</t>
  </si>
  <si>
    <t>Trash bags</t>
  </si>
  <si>
    <t>c-2658</t>
  </si>
  <si>
    <t>Canning Jars for Projects</t>
  </si>
  <si>
    <t>e?</t>
  </si>
  <si>
    <t>misc for Projects</t>
  </si>
  <si>
    <t>LifeSource</t>
  </si>
  <si>
    <t>Glycerine (Veg) for Project</t>
  </si>
  <si>
    <t>Ice</t>
  </si>
  <si>
    <t>for HempFest (EEH)</t>
  </si>
  <si>
    <t>Habits</t>
  </si>
  <si>
    <t>Butane for Project/Camping</t>
  </si>
  <si>
    <t>PO</t>
  </si>
  <si>
    <t>Holiday Baubles (stamps?)</t>
  </si>
  <si>
    <t>e-9590</t>
  </si>
  <si>
    <t>printing</t>
  </si>
  <si>
    <t>DEPOSIT</t>
  </si>
  <si>
    <t>CREDIT</t>
  </si>
  <si>
    <t>CHECK</t>
  </si>
  <si>
    <t>ANALYSIS SERVICE CHARGE</t>
  </si>
  <si>
    <t>bank</t>
  </si>
  <si>
    <t>FEE</t>
  </si>
  <si>
    <t>VISA PURCHASE (NON-PIN) STAPLES</t>
  </si>
  <si>
    <t>STAPLES</t>
  </si>
  <si>
    <t>DEBIT</t>
  </si>
  <si>
    <t>office (supplies)</t>
  </si>
  <si>
    <t>Heffernan Ins</t>
  </si>
  <si>
    <t>Ins, Premis (rent)</t>
  </si>
  <si>
    <t>ph</t>
  </si>
  <si>
    <t>Ad</t>
  </si>
  <si>
    <t>printg</t>
  </si>
  <si>
    <t>MAR</t>
  </si>
  <si>
    <t>OR</t>
  </si>
  <si>
    <t>Tax</t>
  </si>
  <si>
    <t>Annl Retn (CT-12)</t>
  </si>
  <si>
    <t>APR</t>
  </si>
  <si>
    <t>gg</t>
  </si>
  <si>
    <t>Store (Jackets, cups)</t>
  </si>
  <si>
    <t>Steve &amp; Penney Carey</t>
  </si>
  <si>
    <t>w/d</t>
  </si>
  <si>
    <t>Jack Schweigert</t>
  </si>
  <si>
    <t>Legal</t>
  </si>
  <si>
    <t>office (equip {computer, tech} )</t>
  </si>
  <si>
    <t>ink</t>
  </si>
  <si>
    <t>renewal/annl rpt</t>
  </si>
  <si>
    <t>Century Link</t>
  </si>
  <si>
    <t>cash+check</t>
  </si>
  <si>
    <t xml:space="preserve"> nov 1</t>
  </si>
  <si>
    <t xml:space="preserve"> nov 2</t>
  </si>
  <si>
    <t xml:space="preserve"> dec 1</t>
  </si>
  <si>
    <t xml:space="preserve"> dec 2</t>
  </si>
  <si>
    <t>Bank_Ref</t>
  </si>
  <si>
    <t>Ref_Typ</t>
  </si>
  <si>
    <t>check#</t>
  </si>
  <si>
    <t>aug</t>
  </si>
  <si>
    <t>sep</t>
  </si>
  <si>
    <t>oct</t>
  </si>
  <si>
    <t>nov</t>
  </si>
  <si>
    <t>Vend_Notes</t>
  </si>
  <si>
    <t>Pmt_Typ</t>
  </si>
  <si>
    <t>Vend_Locn</t>
  </si>
  <si>
    <t>Ins, Premis (part of rent lease)</t>
  </si>
  <si>
    <t>ST, Corp Div (Regis)</t>
  </si>
  <si>
    <t>ST, DoJ (Taxes)</t>
  </si>
  <si>
    <t>Real TOT</t>
  </si>
  <si>
    <t>Drive, Hard</t>
  </si>
  <si>
    <t>Drive, Optical</t>
  </si>
  <si>
    <t>Cable</t>
  </si>
  <si>
    <t>Power (AC/DC) Adapter</t>
  </si>
  <si>
    <t>Coby (CD) Player</t>
  </si>
  <si>
    <t>invc #224</t>
  </si>
  <si>
    <t>invc #91</t>
  </si>
  <si>
    <t>DVD (Race Cure) to FL</t>
  </si>
  <si>
    <t>n/l</t>
  </si>
  <si>
    <t>July</t>
  </si>
  <si>
    <t>Sept</t>
  </si>
  <si>
    <t>WVN</t>
  </si>
  <si>
    <t>LCC speak</t>
  </si>
  <si>
    <t>Oct, Sep</t>
  </si>
  <si>
    <t>Halloweed</t>
  </si>
  <si>
    <t>Aug</t>
  </si>
  <si>
    <t>May</t>
  </si>
  <si>
    <t>T-Bell</t>
  </si>
  <si>
    <t>Brick</t>
  </si>
  <si>
    <t>Chk#</t>
  </si>
  <si>
    <t>BAL</t>
  </si>
  <si>
    <t>Date</t>
  </si>
  <si>
    <t>Vendor</t>
  </si>
  <si>
    <t>Typ</t>
  </si>
  <si>
    <t>Bank Ref#</t>
  </si>
  <si>
    <t>EXP Cat</t>
  </si>
  <si>
    <t>Vendor Note</t>
  </si>
  <si>
    <t>DoJ, ST</t>
  </si>
  <si>
    <t>Corporation Div</t>
  </si>
  <si>
    <t>ST</t>
  </si>
  <si>
    <t>link (XML) Ad 'sales' {180} plus Dons {405}</t>
  </si>
  <si>
    <t>TOT Dons (Dues &amp; Contrb)</t>
  </si>
  <si>
    <t>TOT Dons (other)</t>
  </si>
  <si>
    <t>Dues</t>
  </si>
  <si>
    <t>&lt; Clinics (Recd Procg)</t>
  </si>
  <si>
    <t>other</t>
  </si>
  <si>
    <t>Amt</t>
  </si>
  <si>
    <t>Bank_Note</t>
  </si>
  <si>
    <t>Bank_Typ</t>
  </si>
  <si>
    <t>Cls</t>
  </si>
  <si>
    <t>c-7358</t>
  </si>
  <si>
    <t>shtp#42</t>
  </si>
  <si>
    <t>c-7858</t>
  </si>
  <si>
    <t>SHM</t>
  </si>
  <si>
    <t>MacDonalds</t>
  </si>
  <si>
    <t>invc #270</t>
  </si>
  <si>
    <t>invc #172</t>
  </si>
  <si>
    <t>Network Device</t>
  </si>
  <si>
    <t>Jan</t>
  </si>
  <si>
    <t>Feb</t>
  </si>
  <si>
    <t>Mar</t>
  </si>
  <si>
    <t>Apr</t>
  </si>
  <si>
    <t>Jun</t>
  </si>
  <si>
    <t>Jul</t>
  </si>
  <si>
    <t>Sep</t>
  </si>
  <si>
    <t>Oct</t>
  </si>
  <si>
    <t>Nov</t>
  </si>
  <si>
    <t>Dec</t>
  </si>
  <si>
    <t>Date_Bank</t>
  </si>
  <si>
    <t>Date_Trans</t>
  </si>
  <si>
    <t xml:space="preserve"> -1-</t>
  </si>
  <si>
    <t xml:space="preserve"> -2-</t>
  </si>
  <si>
    <t xml:space="preserve"> &lt; Dons</t>
  </si>
  <si>
    <t>24f.  Other (Misc)</t>
  </si>
  <si>
    <t>TOTAL EXP</t>
  </si>
  <si>
    <t>Cup</t>
  </si>
  <si>
    <t>Laynard</t>
  </si>
  <si>
    <t xml:space="preserve"> 2XL</t>
  </si>
  <si>
    <t>Pipe</t>
  </si>
  <si>
    <t>Donated to EEH</t>
  </si>
  <si>
    <t>WaB T-shirt</t>
  </si>
  <si>
    <t xml:space="preserve"> XL</t>
  </si>
  <si>
    <t xml:space="preserve"> XXXL</t>
  </si>
  <si>
    <t>Value</t>
  </si>
  <si>
    <t>Sales</t>
  </si>
  <si>
    <t>MERCY T/green</t>
  </si>
  <si>
    <t>MERCY T/black</t>
  </si>
  <si>
    <t>sm=1, lg=5, xl=4, xxl=1</t>
  </si>
  <si>
    <t xml:space="preserve"> xl=2</t>
  </si>
  <si>
    <t>med=1, lg=1, xl=2</t>
  </si>
  <si>
    <t>WaB Long sleeve (Carhart)</t>
  </si>
  <si>
    <t xml:space="preserve"> xxxl=2</t>
  </si>
  <si>
    <t>xxl=5, xxxl=2</t>
  </si>
  <si>
    <t>Part VIII - Statement of Revenue</t>
  </si>
  <si>
    <t>2f.  All other program service revenue</t>
  </si>
  <si>
    <t>2a. Outreach Program (OUT-COMY)</t>
  </si>
  <si>
    <t>2b. HelpDesk Program (HELP-DESK)</t>
  </si>
  <si>
    <t>2c. The MERCY Club (CLUB)</t>
  </si>
  <si>
    <t xml:space="preserve"> - Getting Card (Reviewing Records)</t>
  </si>
  <si>
    <t xml:space="preserve"> &lt; specific Dons</t>
  </si>
  <si>
    <t>incls Store, Ev</t>
  </si>
  <si>
    <t xml:space="preserve"> &lt; genl Contrb</t>
  </si>
  <si>
    <t>spec Exp</t>
  </si>
  <si>
    <t>genl Exp</t>
  </si>
  <si>
    <t>Registering Voters</t>
  </si>
  <si>
    <t xml:space="preserve"> &lt; due to NET pgm/svcs</t>
  </si>
  <si>
    <t>Tot OUT</t>
  </si>
  <si>
    <t xml:space="preserve"> &lt; EEH (109)</t>
  </si>
  <si>
    <t xml:space="preserve"> &lt; Recd Revue</t>
  </si>
  <si>
    <t xml:space="preserve"> &lt; ! TRNS</t>
  </si>
  <si>
    <t xml:space="preserve"> &lt; ! TRVL</t>
  </si>
  <si>
    <t xml:space="preserve"> &lt; Free Kev</t>
  </si>
  <si>
    <t>Tot HELP</t>
  </si>
  <si>
    <t>Tot NET</t>
  </si>
  <si>
    <t>Tot Pgm/Svc REV</t>
  </si>
  <si>
    <t xml:space="preserve"> &lt; OUT and NET</t>
  </si>
  <si>
    <t>Codes</t>
  </si>
  <si>
    <t xml:space="preserve"> -- GOTV</t>
  </si>
  <si>
    <t xml:space="preserve"> - Getting CARD</t>
  </si>
  <si>
    <t>2-2-2-1-1</t>
  </si>
  <si>
    <t xml:space="preserve"> &lt; for Kev</t>
  </si>
  <si>
    <t xml:space="preserve"> 1-1-0</t>
  </si>
  <si>
    <t xml:space="preserve"> - PLACEs</t>
  </si>
  <si>
    <t xml:space="preserve"> 1-1-0-1</t>
  </si>
  <si>
    <t xml:space="preserve"> -- OFFICE</t>
  </si>
  <si>
    <t xml:space="preserve"> 1-1-0-0</t>
  </si>
  <si>
    <t xml:space="preserve"> -- CLUB</t>
  </si>
  <si>
    <t>Attending (an Org'g!) Fairs and Festivals to reach out to Public, plus</t>
  </si>
  <si>
    <t xml:space="preserve"> &lt; see also, OUT-BIZ</t>
  </si>
  <si>
    <t xml:space="preserve"> &gt; PLACEs</t>
  </si>
  <si>
    <t xml:space="preserve"> 1-6</t>
  </si>
  <si>
    <t>2-2-2-1-6</t>
  </si>
  <si>
    <t>TOT Pgm Svc REV</t>
  </si>
  <si>
    <t xml:space="preserve"> &lt; others</t>
  </si>
  <si>
    <t>Part IX, Item 24 - Itemized List, Program Services Expenses not covered above</t>
  </si>
  <si>
    <t>Part IX - Statement of Functional Expenses</t>
  </si>
  <si>
    <t xml:space="preserve"> &lt; Itemize List</t>
  </si>
  <si>
    <t>Top Pgm/Svs by REV</t>
  </si>
  <si>
    <t>Part IX, Functional (Program/Services) Expenses</t>
  </si>
  <si>
    <t xml:space="preserve"> &lt; for HelpDesk and Networking</t>
  </si>
  <si>
    <t xml:space="preserve"> &lt; for Volunteers &amp; Public</t>
  </si>
  <si>
    <t xml:space="preserve"> &lt; OUT, HELP &amp; NET</t>
  </si>
  <si>
    <t xml:space="preserve"> &lt; and other Media</t>
  </si>
  <si>
    <t>Sched R - rel of MERCY to LLC</t>
  </si>
  <si>
    <t>they share Office space.</t>
  </si>
  <si>
    <t>sq ft of LLC</t>
  </si>
  <si>
    <t>pct</t>
  </si>
  <si>
    <t>Rent/Util</t>
  </si>
  <si>
    <t>sq ft of MERCY</t>
  </si>
  <si>
    <t xml:space="preserve"> &lt; 5 x 5</t>
  </si>
  <si>
    <t>4d.)</t>
  </si>
  <si>
    <t>Media Outreach Program  (OUT-NEWs).  Putting out Free Newsletter and doing Cable TV.</t>
  </si>
  <si>
    <t>4e.)</t>
  </si>
  <si>
    <t>Conditions of MERCY Program (OUT-CONDs).  Reaching out to other Organizations based on Medical Condition, Symptoms, Therapy.  Putting their literature out and posting them on our web-site.</t>
  </si>
  <si>
    <t>4f.)</t>
  </si>
  <si>
    <t>Tabs For MERCY (TABs) Program.  OUTREACH Program; TABS of MERCY Project.  This project specifically for Gathering aluminum tab</t>
  </si>
  <si>
    <t>4g.)</t>
  </si>
  <si>
    <t>Hopes For MERCY (HOPEs) Program.  Reaching out, helping set up and supporting social networks by situation, IE - Veterans, Women, etc.  OUTREACH Program; HOPEs for MERCY Projects.  To enable and support special focus groups by situation.</t>
  </si>
  <si>
    <t>4h.)</t>
  </si>
  <si>
    <t>PROFs For MERCY (OUT-PROFs) Program.  Reaching out to Businesses and Professionals.</t>
  </si>
  <si>
    <t>4i.)</t>
  </si>
  <si>
    <t xml:space="preserve">PLACEs for MERCY (OUT-PLACEs) Program.  Reaching out to Places for Meets, Meetings, Actions, Events, Activities and the like. </t>
  </si>
  <si>
    <t>4j.)</t>
  </si>
  <si>
    <t>REGIONs of MERCY (REGNs) Program.  HelpDesking for other States and Countrys.</t>
  </si>
  <si>
    <t>4k.)</t>
  </si>
  <si>
    <t xml:space="preserve">Network (NET) Programs.  PATIENT RESOURCing - Getting People to Share Resources and Help Others.  ADMIN - getting help with State program (OMMP) and related groups (ACMM).  </t>
  </si>
  <si>
    <t>4l.)</t>
  </si>
  <si>
    <t xml:space="preserve"> - The MERCY Library Project.  Library(s) and Library Networks; Publishing and Distributing Resources.  To make information available to medical cannabis community and public at large.  (OUT-Librys)</t>
  </si>
  <si>
    <t>4m.)</t>
  </si>
  <si>
    <t xml:space="preserve"> -- HELP, PATS In The HOOD (ref PLACES for MERCY.  See also, Sweet.Net  ).  Arrange and Support Conferences, Conventions, Meetings and Meet-Ups. *  Finding Places, Documenting.  * Documenting process, networking resources – web page, etc., by Resource and on the Issue in general.  (NET-HOOD)</t>
  </si>
  <si>
    <t xml:space="preserve"> - WHEELS of / for MERCY.  Trans-Support Program – Rides and Ride exchange and network.  Also part of Delivery program to support the HelpDesk and Networking programs, helping folks needing transport for selfs or related item by finding people in the community to do and supporting them, usually by simply buying the gas and otherwise making it happen, IE – need someone with special Licensing, or Insurance to drive, etc.   (NET-TRNS)  Have helped about  24  people thru this program.  Currently networking volunteers to match-up rides as needed per situation.  Plan to write Grants and other Fundraising to sponsor  professional services network for transporting Patients, other People involved or even Resources to help with the Issues</t>
  </si>
  <si>
    <t xml:space="preserve">4o.) </t>
  </si>
  <si>
    <t>(OUT-COMY)</t>
  </si>
  <si>
    <t>Outreach Program(s) to Inform, Educate, Activate.  Establishing and Maintaining Lines-Of-Communication (LoC)</t>
  </si>
  <si>
    <t>and Performing Contact Management (CONX), mostly to feed contacts to Issue Management (HELP) and Networking (NET) Programs.</t>
  </si>
  <si>
    <t xml:space="preserve">The MERCY COMMUNITY OUTREACH Programs are to Inform, Educate and Activate people on and thru the Medical Cannabis issue </t>
  </si>
  <si>
    <t xml:space="preserve">offering tools for our folks and the Public at large.  It’s about Quality Of Life and Individual Rights and Responsibilities and our </t>
  </si>
  <si>
    <t>purpose is to be a ToolShed of News and Information on these matters. (OUT)</t>
  </si>
  <si>
    <t xml:space="preserve"> &gt; HELP, NET</t>
  </si>
  <si>
    <t xml:space="preserve">Also we provide News and Information on - Voter Registration, GOTV – Getting Out The Vote (What/Who is on the Ballot), How to </t>
  </si>
  <si>
    <t xml:space="preserve">Lobby Yourself, Running for Office, Community Organizing – How To Non-Profit, and Volunteering for Public Service in general as </t>
  </si>
  <si>
    <t xml:space="preserve">well as Business Outreach and How To Business. </t>
  </si>
  <si>
    <t>GOTV</t>
  </si>
  <si>
    <t xml:space="preserve">We receive and service, on the average,  7  walk-in visitors;  12  phone calls;  several hundred e-mails ( resulting in  3  ‘viable’)  per </t>
  </si>
  <si>
    <t xml:space="preserve">day.   We also get several pieces of mail, hand out literature, make space available for others in the Community to post and register </t>
  </si>
  <si>
    <t>voters on a weekly basis.</t>
  </si>
  <si>
    <t>(HELP-DESK)</t>
  </si>
  <si>
    <t xml:space="preserve">HelpDesk Program.  Ongoing Research and Publicizing, feeding Network (NET).  To help people with Laws - and </t>
  </si>
  <si>
    <t xml:space="preserve">How To Change them - policy, processes and procedures.  Both Medical Cannabis, general Medical or Legal, or Whatever the Issue </t>
  </si>
  <si>
    <t xml:space="preserve">may be.  The MERCY HelpDesk Program is basically a portal into our Issue Management project/system,  Utilizing the LoC </t>
  </si>
  <si>
    <t>established and maintained thru the Outreach Program to help with issues – both those faced by the community comcerning medical</t>
  </si>
  <si>
    <t>cannabis (marijuana) and in general – how to do basic things related to living, working and beyond.</t>
  </si>
  <si>
    <t xml:space="preserve">We claim to have helped thousands of folks "get their Cards" (qualify for their local Medical Cannabis (marijuana) program and </t>
  </si>
  <si>
    <t>hundreds to get Medicine as well as Growing or matched to a Grower, but these are estimates.  We know from surveying contacts</t>
  </si>
  <si>
    <t xml:space="preserve">and occasional feedback that people are able to get what they need from the internet thru our web-site,  but, exact numbers are </t>
  </si>
  <si>
    <t>unknown.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</si>
</sst>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u val="single"/>
      <sz val="10"/>
      <color indexed="12"/>
      <name val="Arial"/>
      <family val="0"/>
    </font>
    <font>
      <u val="single"/>
      <sz val="10"/>
      <color indexed="36"/>
      <name val="Arial"/>
      <family val="0"/>
    </font>
    <font>
      <u val="single"/>
      <sz val="10"/>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14" fontId="0" fillId="0" borderId="0" xfId="0" applyNumberFormat="1" applyAlignment="1">
      <alignment/>
    </xf>
    <xf numFmtId="0" fontId="1" fillId="0" borderId="0" xfId="0" applyFont="1" applyAlignment="1">
      <alignment/>
    </xf>
    <xf numFmtId="16" fontId="0" fillId="0" borderId="0" xfId="0" applyNumberFormat="1" applyAlignment="1">
      <alignment/>
    </xf>
    <xf numFmtId="0" fontId="1" fillId="0" borderId="0" xfId="0" applyFont="1" applyAlignment="1">
      <alignment horizontal="center"/>
    </xf>
    <xf numFmtId="0" fontId="0" fillId="0" borderId="0" xfId="0" applyAlignment="1">
      <alignment horizontal="center" wrapText="1"/>
    </xf>
    <xf numFmtId="14" fontId="1" fillId="0" borderId="0" xfId="0" applyNumberFormat="1" applyFont="1" applyAlignment="1">
      <alignment/>
    </xf>
    <xf numFmtId="0" fontId="0"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1" fillId="0" borderId="2" xfId="0" applyFont="1" applyBorder="1" applyAlignment="1">
      <alignment/>
    </xf>
    <xf numFmtId="0" fontId="1" fillId="0" borderId="3" xfId="0" applyFont="1" applyBorder="1" applyAlignment="1">
      <alignment/>
    </xf>
    <xf numFmtId="0" fontId="0" fillId="0" borderId="4" xfId="0" applyBorder="1" applyAlignment="1">
      <alignment/>
    </xf>
    <xf numFmtId="0" fontId="0" fillId="0" borderId="5" xfId="0" applyBorder="1" applyAlignment="1">
      <alignment/>
    </xf>
    <xf numFmtId="0" fontId="0" fillId="0" borderId="0" xfId="0" applyAlignment="1">
      <alignment horizontal="center"/>
    </xf>
    <xf numFmtId="0" fontId="1"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Alignment="1">
      <alignment vertical="top"/>
    </xf>
    <xf numFmtId="0" fontId="1" fillId="0" borderId="0" xfId="0" applyFont="1" applyAlignment="1">
      <alignment horizontal="justify" vertical="top"/>
    </xf>
    <xf numFmtId="0" fontId="1" fillId="0" borderId="0" xfId="0" applyFont="1" applyAlignment="1">
      <alignment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1" fillId="2" borderId="6"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xf>
    <xf numFmtId="0" fontId="1" fillId="0" borderId="6" xfId="0" applyFont="1" applyBorder="1" applyAlignment="1">
      <alignment vertical="top"/>
    </xf>
    <xf numFmtId="0" fontId="0" fillId="0" borderId="6" xfId="0" applyFont="1" applyBorder="1" applyAlignment="1">
      <alignment/>
    </xf>
    <xf numFmtId="0" fontId="0" fillId="0" borderId="6" xfId="0" applyBorder="1" applyAlignment="1">
      <alignment/>
    </xf>
    <xf numFmtId="0" fontId="1" fillId="0" borderId="6" xfId="0" applyFont="1" applyBorder="1" applyAlignment="1">
      <alignment/>
    </xf>
    <xf numFmtId="0" fontId="1" fillId="2" borderId="8" xfId="0" applyFont="1" applyFill="1" applyBorder="1" applyAlignment="1">
      <alignment/>
    </xf>
    <xf numFmtId="0" fontId="0" fillId="0" borderId="6" xfId="0" applyFont="1" applyBorder="1" applyAlignment="1">
      <alignment vertical="top"/>
    </xf>
    <xf numFmtId="0" fontId="0" fillId="0" borderId="6" xfId="0" applyNumberFormat="1" applyBorder="1" applyAlignment="1">
      <alignment vertical="top" wrapText="1"/>
    </xf>
    <xf numFmtId="0" fontId="4" fillId="0" borderId="6" xfId="0" applyFont="1" applyBorder="1" applyAlignment="1">
      <alignment horizontal="justify" vertical="top"/>
    </xf>
    <xf numFmtId="0" fontId="1" fillId="0" borderId="6" xfId="0" applyFont="1" applyBorder="1" applyAlignment="1">
      <alignment horizontal="justify" vertical="top"/>
    </xf>
    <xf numFmtId="0" fontId="0" fillId="0" borderId="0" xfId="0" applyAlignment="1">
      <alignment horizontal="left"/>
    </xf>
    <xf numFmtId="0" fontId="1" fillId="0" borderId="0" xfId="0" applyFont="1" applyAlignment="1">
      <alignment horizontal="left"/>
    </xf>
    <xf numFmtId="16" fontId="0" fillId="0" borderId="0" xfId="0" applyNumberFormat="1" applyAlignment="1">
      <alignment horizontal="left"/>
    </xf>
    <xf numFmtId="0" fontId="1" fillId="2" borderId="0" xfId="0" applyFont="1" applyFill="1" applyAlignment="1">
      <alignment horizontal="center"/>
    </xf>
    <xf numFmtId="0" fontId="0" fillId="2" borderId="0" xfId="0" applyFill="1" applyAlignment="1">
      <alignment/>
    </xf>
    <xf numFmtId="0" fontId="1" fillId="2" borderId="6" xfId="0" applyFont="1" applyFill="1" applyBorder="1" applyAlignment="1">
      <alignment horizontal="left"/>
    </xf>
    <xf numFmtId="0" fontId="0" fillId="2" borderId="6" xfId="0" applyFill="1" applyBorder="1" applyAlignment="1">
      <alignment/>
    </xf>
    <xf numFmtId="0" fontId="0" fillId="0" borderId="0" xfId="0" applyBorder="1" applyAlignment="1">
      <alignment/>
    </xf>
    <xf numFmtId="0" fontId="1" fillId="0" borderId="0" xfId="0" applyFont="1" applyBorder="1" applyAlignment="1">
      <alignment/>
    </xf>
    <xf numFmtId="0" fontId="1" fillId="2" borderId="9" xfId="0" applyFont="1" applyFill="1" applyBorder="1" applyAlignment="1">
      <alignment/>
    </xf>
    <xf numFmtId="0" fontId="0" fillId="2" borderId="9" xfId="0"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1" fillId="0" borderId="6" xfId="0" applyFont="1" applyFill="1" applyBorder="1" applyAlignment="1">
      <alignment/>
    </xf>
    <xf numFmtId="0" fontId="0" fillId="0" borderId="9" xfId="0" applyBorder="1" applyAlignment="1">
      <alignment/>
    </xf>
    <xf numFmtId="0" fontId="0" fillId="0" borderId="6" xfId="0" applyFill="1" applyBorder="1" applyAlignment="1">
      <alignment/>
    </xf>
    <xf numFmtId="0" fontId="1" fillId="2" borderId="0" xfId="0" applyFont="1" applyFill="1" applyAlignment="1">
      <alignment/>
    </xf>
    <xf numFmtId="0" fontId="1" fillId="2" borderId="0" xfId="0" applyFont="1" applyFill="1" applyAlignment="1">
      <alignment horizontal="left"/>
    </xf>
    <xf numFmtId="0" fontId="1" fillId="3" borderId="0" xfId="0" applyFont="1" applyFill="1" applyAlignment="1">
      <alignment horizontal="center"/>
    </xf>
    <xf numFmtId="0" fontId="1" fillId="3" borderId="0" xfId="0" applyFont="1" applyFill="1" applyAlignment="1">
      <alignment/>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top" wrapText="1"/>
    </xf>
    <xf numFmtId="0" fontId="0" fillId="0" borderId="0" xfId="0" applyAlignment="1">
      <alignment vertical="top" wrapText="1"/>
    </xf>
    <xf numFmtId="0" fontId="0"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xf>
    <xf numFmtId="14" fontId="0" fillId="0" borderId="0" xfId="0" applyNumberFormat="1" applyAlignment="1">
      <alignment horizontal="left"/>
    </xf>
    <xf numFmtId="0" fontId="1" fillId="0" borderId="1" xfId="0" applyFont="1" applyBorder="1" applyAlignment="1">
      <alignment/>
    </xf>
    <xf numFmtId="0" fontId="1"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0" xfId="0" applyFont="1" applyBorder="1" applyAlignment="1">
      <alignment/>
    </xf>
    <xf numFmtId="0" fontId="1" fillId="0" borderId="4" xfId="0" applyFont="1" applyBorder="1" applyAlignment="1">
      <alignment/>
    </xf>
    <xf numFmtId="0" fontId="1" fillId="0" borderId="12" xfId="0" applyFont="1" applyBorder="1" applyAlignment="1">
      <alignment/>
    </xf>
    <xf numFmtId="0" fontId="0" fillId="0" borderId="1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99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sheetName val="Programs"/>
      <sheetName val="Pgm Svcs"/>
      <sheetName val="Pgm Details"/>
      <sheetName val="Dons n Rev"/>
      <sheetName val="Expenses"/>
      <sheetName val="Fundrg"/>
      <sheetName val="Rent"/>
      <sheetName val="Printg"/>
      <sheetName val="Phone"/>
      <sheetName val="Office"/>
      <sheetName val="IT"/>
      <sheetName val="Mail"/>
      <sheetName val="WaB"/>
      <sheetName val="SHF"/>
      <sheetName val="food"/>
      <sheetName val="gas"/>
      <sheetName val="Bank"/>
      <sheetName val="Ads"/>
      <sheetName val="Club"/>
      <sheetName val="Taxes"/>
      <sheetName val="Legal n Cons"/>
      <sheetName val="Store"/>
    </sheetNames>
    <sheetDataSet>
      <sheetData sheetId="0">
        <row r="11">
          <cell r="C11">
            <v>30751.66</v>
          </cell>
        </row>
      </sheetData>
      <sheetData sheetId="4">
        <row r="2">
          <cell r="C2">
            <v>6325</v>
          </cell>
        </row>
        <row r="4">
          <cell r="C4">
            <v>16684.8</v>
          </cell>
        </row>
        <row r="5">
          <cell r="C5">
            <v>23009.8</v>
          </cell>
        </row>
        <row r="6">
          <cell r="C6">
            <v>8342.4</v>
          </cell>
        </row>
        <row r="7">
          <cell r="C7">
            <v>1340</v>
          </cell>
        </row>
        <row r="8">
          <cell r="C8">
            <v>3535.65</v>
          </cell>
        </row>
        <row r="9">
          <cell r="C9">
            <v>-2195.65</v>
          </cell>
        </row>
        <row r="10">
          <cell r="C10">
            <v>260.06999999999994</v>
          </cell>
        </row>
        <row r="11">
          <cell r="C11">
            <v>1753</v>
          </cell>
        </row>
        <row r="12">
          <cell r="C12">
            <v>2013.07</v>
          </cell>
        </row>
        <row r="13">
          <cell r="C13">
            <v>31169.62</v>
          </cell>
        </row>
      </sheetData>
      <sheetData sheetId="5">
        <row r="3">
          <cell r="C3">
            <v>2500</v>
          </cell>
        </row>
        <row r="4">
          <cell r="C4">
            <v>2370</v>
          </cell>
        </row>
        <row r="5">
          <cell r="C5">
            <v>2449.49</v>
          </cell>
        </row>
        <row r="6">
          <cell r="C6">
            <v>6402.769999999999</v>
          </cell>
        </row>
        <row r="7">
          <cell r="C7">
            <v>361.88000000000005</v>
          </cell>
        </row>
        <row r="8">
          <cell r="C8">
            <v>7175</v>
          </cell>
        </row>
        <row r="9">
          <cell r="C9">
            <v>2474.8199999999993</v>
          </cell>
        </row>
        <row r="10">
          <cell r="C10">
            <v>6713.32</v>
          </cell>
        </row>
        <row r="11">
          <cell r="C11">
            <v>0</v>
          </cell>
        </row>
        <row r="13">
          <cell r="C13">
            <v>174.38</v>
          </cell>
        </row>
        <row r="14">
          <cell r="C14">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39"/>
  <sheetViews>
    <sheetView workbookViewId="0" topLeftCell="A1">
      <selection activeCell="B20" sqref="B20"/>
    </sheetView>
  </sheetViews>
  <sheetFormatPr defaultColWidth="9.140625" defaultRowHeight="12.75"/>
  <cols>
    <col min="1" max="1" width="21.7109375" style="0" customWidth="1"/>
  </cols>
  <sheetData>
    <row r="1" spans="2:7" ht="12.75">
      <c r="B1" s="4" t="s">
        <v>190</v>
      </c>
      <c r="D1" s="2" t="s">
        <v>179</v>
      </c>
      <c r="E1" s="2"/>
      <c r="F1" s="2"/>
      <c r="G1" s="2"/>
    </row>
    <row r="2" spans="1:7" ht="12.75">
      <c r="A2" t="s">
        <v>307</v>
      </c>
      <c r="B2" s="4">
        <v>0</v>
      </c>
      <c r="D2" s="2"/>
      <c r="E2" s="2"/>
      <c r="F2" s="2"/>
      <c r="G2" s="2"/>
    </row>
    <row r="3" spans="2:12" ht="12.75">
      <c r="B3" s="4" t="s">
        <v>327</v>
      </c>
      <c r="C3" s="4" t="s">
        <v>328</v>
      </c>
      <c r="D3" s="2"/>
      <c r="E3" s="2"/>
      <c r="I3" s="8" t="s">
        <v>298</v>
      </c>
      <c r="J3" s="10">
        <v>768.67</v>
      </c>
      <c r="K3">
        <v>161</v>
      </c>
      <c r="L3" s="2">
        <f>SUM(J3:K3)</f>
        <v>929.67</v>
      </c>
    </row>
    <row r="4" spans="1:12" ht="25.5">
      <c r="A4" s="19" t="s">
        <v>308</v>
      </c>
      <c r="B4" s="17">
        <f>'[1]Dons n Rev'!$C$5</f>
        <v>23009.8</v>
      </c>
      <c r="C4" s="18">
        <f>'Dons n Rev'!C6</f>
        <v>26615.99</v>
      </c>
      <c r="D4" s="2"/>
      <c r="E4" s="2" t="s">
        <v>372</v>
      </c>
      <c r="I4" s="9" t="s">
        <v>299</v>
      </c>
      <c r="J4" s="10">
        <v>139</v>
      </c>
      <c r="L4" t="s">
        <v>155</v>
      </c>
    </row>
    <row r="5" spans="1:12" ht="25.5">
      <c r="A5" s="19" t="s">
        <v>309</v>
      </c>
      <c r="B5" s="17">
        <f>'[1]Dons n Rev'!$C$6</f>
        <v>8342.4</v>
      </c>
      <c r="C5" s="18">
        <f>'Dons n Rev'!C13</f>
        <v>4850</v>
      </c>
      <c r="D5" s="2"/>
      <c r="E5" s="2"/>
      <c r="F5" s="2" t="s">
        <v>366</v>
      </c>
      <c r="G5" s="2">
        <f>C7</f>
        <v>30755.49</v>
      </c>
      <c r="H5" s="2">
        <f>C11</f>
        <v>30701.669999999995</v>
      </c>
      <c r="I5" s="11">
        <f>G5-H5</f>
        <v>53.820000000006985</v>
      </c>
      <c r="J5" s="12">
        <f>J4-J3</f>
        <v>-629.67</v>
      </c>
      <c r="K5" s="2">
        <v>0</v>
      </c>
      <c r="L5">
        <v>53</v>
      </c>
    </row>
    <row r="6" spans="1:11" ht="38.25">
      <c r="A6" s="19" t="s">
        <v>370</v>
      </c>
      <c r="B6">
        <v>-180</v>
      </c>
      <c r="C6" s="18">
        <f>'Dons n Rev'!C16+'Dons n Rev'!C19</f>
        <v>-710.5</v>
      </c>
      <c r="D6" s="2"/>
      <c r="E6" s="17"/>
      <c r="I6" s="13"/>
      <c r="J6" s="14" t="s">
        <v>246</v>
      </c>
      <c r="K6" t="s">
        <v>297</v>
      </c>
    </row>
    <row r="7" spans="1:7" ht="25.5">
      <c r="A7" s="20" t="s">
        <v>310</v>
      </c>
      <c r="B7" s="16">
        <f>SUM(B4:B6)</f>
        <v>31172.199999999997</v>
      </c>
      <c r="C7" s="16">
        <f>SUM(C4:C6)</f>
        <v>30755.49</v>
      </c>
      <c r="D7" s="2" t="s">
        <v>316</v>
      </c>
      <c r="E7" s="2"/>
      <c r="F7" s="2"/>
      <c r="G7" s="2"/>
    </row>
    <row r="8" spans="1:7" ht="25.5">
      <c r="A8" s="19" t="s">
        <v>311</v>
      </c>
      <c r="B8" s="17"/>
      <c r="C8" s="18"/>
      <c r="D8" s="2"/>
      <c r="E8" s="2"/>
      <c r="F8" s="2"/>
      <c r="G8" s="2"/>
    </row>
    <row r="9" spans="1:7" ht="25.5">
      <c r="A9" s="19" t="s">
        <v>312</v>
      </c>
      <c r="B9" s="17"/>
      <c r="C9" s="18"/>
      <c r="D9" s="2"/>
      <c r="E9" s="2"/>
      <c r="F9" s="2"/>
      <c r="G9" s="2"/>
    </row>
    <row r="10" spans="1:7" ht="29.25" customHeight="1">
      <c r="A10" s="19" t="s">
        <v>313</v>
      </c>
      <c r="B10" s="17">
        <f>'[1]TOTAL'!$C$11</f>
        <v>30751.66</v>
      </c>
      <c r="C10" s="18">
        <f>Expenses!C17</f>
        <v>30701.669999999995</v>
      </c>
      <c r="D10" s="2"/>
      <c r="E10" s="2"/>
      <c r="F10" s="2"/>
      <c r="G10" s="2"/>
    </row>
    <row r="11" spans="1:7" ht="25.5">
      <c r="A11" s="20" t="s">
        <v>314</v>
      </c>
      <c r="B11" s="16">
        <f>SUM(B8:B10)</f>
        <v>30751.66</v>
      </c>
      <c r="C11" s="16">
        <f>SUM(C8:C10)</f>
        <v>30701.669999999995</v>
      </c>
      <c r="D11" s="2" t="s">
        <v>317</v>
      </c>
      <c r="E11" s="2"/>
      <c r="F11" s="2"/>
      <c r="G11" s="2"/>
    </row>
    <row r="12" spans="1:9" ht="12.75">
      <c r="A12" s="20" t="s">
        <v>315</v>
      </c>
      <c r="B12" s="16">
        <f>B7-B11</f>
        <v>420.53999999999724</v>
      </c>
      <c r="C12" s="16">
        <f>C7-C11</f>
        <v>53.820000000006985</v>
      </c>
      <c r="D12" s="2" t="s">
        <v>159</v>
      </c>
      <c r="E12" s="2"/>
      <c r="F12" s="67" t="s">
        <v>43</v>
      </c>
      <c r="G12" s="68"/>
      <c r="H12" s="69"/>
      <c r="I12" s="70"/>
    </row>
    <row r="13" spans="1:9" ht="25.5">
      <c r="A13" s="21" t="s">
        <v>329</v>
      </c>
      <c r="B13" s="16">
        <f>L3</f>
        <v>929.67</v>
      </c>
      <c r="C13" s="16">
        <f>H18</f>
        <v>885</v>
      </c>
      <c r="D13" s="2"/>
      <c r="E13" s="2"/>
      <c r="F13" s="11"/>
      <c r="G13" s="47" t="s">
        <v>37</v>
      </c>
      <c r="H13" s="47" t="s">
        <v>38</v>
      </c>
      <c r="I13" s="10"/>
    </row>
    <row r="14" spans="1:9" ht="12.75">
      <c r="A14" s="7" t="s">
        <v>331</v>
      </c>
      <c r="B14" s="16">
        <v>0</v>
      </c>
      <c r="C14" s="16">
        <v>0</v>
      </c>
      <c r="D14" s="2"/>
      <c r="E14" s="2"/>
      <c r="F14" s="11" t="s">
        <v>36</v>
      </c>
      <c r="G14" s="71">
        <v>934</v>
      </c>
      <c r="H14" s="46">
        <v>139</v>
      </c>
      <c r="I14" s="10"/>
    </row>
    <row r="15" spans="1:9" ht="12.75">
      <c r="A15" s="2" t="s">
        <v>330</v>
      </c>
      <c r="B15" s="4">
        <f>B13-B14</f>
        <v>929.67</v>
      </c>
      <c r="C15" s="4">
        <f>C13-C14</f>
        <v>885</v>
      </c>
      <c r="D15" s="2"/>
      <c r="E15" s="2"/>
      <c r="F15" s="11" t="s">
        <v>39</v>
      </c>
      <c r="G15" s="47">
        <v>0</v>
      </c>
      <c r="H15" s="46">
        <v>746</v>
      </c>
      <c r="I15" s="10"/>
    </row>
    <row r="16" spans="1:9" ht="12.75">
      <c r="A16" s="2"/>
      <c r="B16" s="4"/>
      <c r="C16" s="4"/>
      <c r="D16" s="2"/>
      <c r="E16" s="2"/>
      <c r="F16" s="9" t="s">
        <v>41</v>
      </c>
      <c r="G16" s="46">
        <f>SUM(G14:G15)</f>
        <v>934</v>
      </c>
      <c r="H16" s="46">
        <f>SUM(H14:H15)</f>
        <v>885</v>
      </c>
      <c r="I16" s="10"/>
    </row>
    <row r="17" spans="1:9" ht="12.75">
      <c r="A17" s="2" t="s">
        <v>374</v>
      </c>
      <c r="B17">
        <f>C7</f>
        <v>30755.49</v>
      </c>
      <c r="C17" t="s">
        <v>381</v>
      </c>
      <c r="F17" s="9" t="s">
        <v>42</v>
      </c>
      <c r="G17" s="46">
        <v>0</v>
      </c>
      <c r="H17" s="46">
        <v>0</v>
      </c>
      <c r="I17" s="10"/>
    </row>
    <row r="18" spans="1:9" ht="12.75">
      <c r="A18" s="2" t="s">
        <v>375</v>
      </c>
      <c r="B18">
        <f>C11</f>
        <v>30701.669999999995</v>
      </c>
      <c r="C18" t="s">
        <v>380</v>
      </c>
      <c r="F18" s="72" t="s">
        <v>40</v>
      </c>
      <c r="G18" s="73">
        <v>934</v>
      </c>
      <c r="H18" s="74">
        <f>H16</f>
        <v>885</v>
      </c>
      <c r="I18" s="14"/>
    </row>
    <row r="19" spans="1:2" ht="12.75">
      <c r="A19" s="2" t="s">
        <v>376</v>
      </c>
      <c r="B19">
        <f>B17-B18</f>
        <v>53.820000000006985</v>
      </c>
    </row>
    <row r="20" spans="1:3" s="2" customFormat="1" ht="12.75">
      <c r="A20" s="2" t="s">
        <v>377</v>
      </c>
      <c r="B20" s="2">
        <f>J4</f>
        <v>139</v>
      </c>
      <c r="C20" s="2" t="s">
        <v>382</v>
      </c>
    </row>
    <row r="21" spans="1:2" ht="12.75">
      <c r="A21" s="2" t="s">
        <v>378</v>
      </c>
      <c r="B21">
        <v>0</v>
      </c>
    </row>
    <row r="22" spans="1:3" ht="12.75">
      <c r="A22" s="2" t="s">
        <v>379</v>
      </c>
      <c r="B22">
        <f>B20+B21</f>
        <v>139</v>
      </c>
      <c r="C22" s="2" t="s">
        <v>383</v>
      </c>
    </row>
    <row r="23" s="2" customFormat="1" ht="12.75"/>
    <row r="25" ht="12.75">
      <c r="D25" s="3"/>
    </row>
    <row r="28" s="2" customFormat="1" ht="12.75"/>
    <row r="32" s="2" customFormat="1" ht="12.75"/>
    <row r="34" ht="12.75">
      <c r="E34" s="15"/>
    </row>
    <row r="35" ht="12.75">
      <c r="E35" s="15"/>
    </row>
    <row r="36" spans="1:5" ht="12.75">
      <c r="A36" s="2"/>
      <c r="C36" s="5"/>
      <c r="D36" s="5"/>
      <c r="E36" s="5"/>
    </row>
    <row r="37" ht="12.75">
      <c r="A37" s="2"/>
    </row>
    <row r="38" spans="2:3" ht="12.75">
      <c r="B38" s="2"/>
      <c r="C38" s="2"/>
    </row>
    <row r="39" spans="2:3" ht="12.75">
      <c r="B39" s="2"/>
      <c r="C39" s="2"/>
    </row>
    <row r="54" s="2" customFormat="1" ht="12.75"/>
  </sheetData>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dimension ref="A1:H61"/>
  <sheetViews>
    <sheetView workbookViewId="0" topLeftCell="A1">
      <pane xSplit="1" ySplit="1" topLeftCell="B35" activePane="bottomRight" state="frozen"/>
      <selection pane="topLeft" activeCell="A1" sqref="A1"/>
      <selection pane="topRight" activeCell="B1" sqref="B1"/>
      <selection pane="bottomLeft" activeCell="A2" sqref="A2"/>
      <selection pane="bottomRight" activeCell="B67" sqref="B67"/>
    </sheetView>
  </sheetViews>
  <sheetFormatPr defaultColWidth="9.140625" defaultRowHeight="12.75"/>
  <cols>
    <col min="1" max="1" width="10.140625" style="0" bestFit="1" customWidth="1"/>
  </cols>
  <sheetData>
    <row r="1" spans="1:8" ht="12.75">
      <c r="A1" s="2" t="s">
        <v>112</v>
      </c>
      <c r="B1" s="2" t="s">
        <v>113</v>
      </c>
      <c r="C1" s="2" t="s">
        <v>114</v>
      </c>
      <c r="D1" s="2" t="s">
        <v>115</v>
      </c>
      <c r="E1" s="2" t="s">
        <v>705</v>
      </c>
      <c r="F1" s="2" t="s">
        <v>706</v>
      </c>
      <c r="G1" s="2" t="s">
        <v>704</v>
      </c>
      <c r="H1" s="2" t="s">
        <v>697</v>
      </c>
    </row>
    <row r="2" spans="1:5" ht="12.75">
      <c r="A2" s="1">
        <v>40366</v>
      </c>
      <c r="C2" t="s">
        <v>661</v>
      </c>
      <c r="D2" t="s">
        <v>134</v>
      </c>
      <c r="E2" t="s">
        <v>93</v>
      </c>
    </row>
    <row r="3" spans="1:7" ht="12.75">
      <c r="A3" s="1">
        <v>40595</v>
      </c>
      <c r="B3">
        <v>7.8</v>
      </c>
      <c r="C3" t="s">
        <v>217</v>
      </c>
      <c r="D3" t="s">
        <v>134</v>
      </c>
      <c r="E3" t="s">
        <v>150</v>
      </c>
      <c r="F3" t="s">
        <v>148</v>
      </c>
      <c r="G3" t="s">
        <v>538</v>
      </c>
    </row>
    <row r="4" spans="1:5" ht="12.75">
      <c r="A4" s="1">
        <v>40598</v>
      </c>
      <c r="B4">
        <v>35.8</v>
      </c>
      <c r="C4" t="s">
        <v>661</v>
      </c>
      <c r="D4" s="2" t="s">
        <v>134</v>
      </c>
      <c r="E4" t="s">
        <v>93</v>
      </c>
    </row>
    <row r="5" spans="1:7" ht="12.75">
      <c r="A5" s="1">
        <v>40655</v>
      </c>
      <c r="B5">
        <v>1</v>
      </c>
      <c r="C5" t="s">
        <v>219</v>
      </c>
      <c r="D5" t="s">
        <v>220</v>
      </c>
      <c r="F5" t="s">
        <v>149</v>
      </c>
      <c r="G5" t="s">
        <v>533</v>
      </c>
    </row>
    <row r="6" spans="1:7" ht="12.75">
      <c r="A6" s="1">
        <v>40655</v>
      </c>
      <c r="B6">
        <v>7.99</v>
      </c>
      <c r="C6" t="s">
        <v>219</v>
      </c>
      <c r="D6" t="s">
        <v>534</v>
      </c>
      <c r="F6" t="s">
        <v>149</v>
      </c>
      <c r="G6" t="s">
        <v>535</v>
      </c>
    </row>
    <row r="7" spans="1:7" ht="12.75">
      <c r="A7" s="1">
        <v>40655</v>
      </c>
      <c r="B7">
        <v>17.49</v>
      </c>
      <c r="C7" t="s">
        <v>219</v>
      </c>
      <c r="D7" t="s">
        <v>161</v>
      </c>
      <c r="E7" t="s">
        <v>660</v>
      </c>
      <c r="F7" t="s">
        <v>149</v>
      </c>
      <c r="G7" t="s">
        <v>533</v>
      </c>
    </row>
    <row r="8" spans="1:8" ht="12.75">
      <c r="A8" s="1">
        <v>40683</v>
      </c>
      <c r="B8">
        <v>28</v>
      </c>
      <c r="C8" t="s">
        <v>661</v>
      </c>
      <c r="D8" t="s">
        <v>134</v>
      </c>
      <c r="E8" t="s">
        <v>93</v>
      </c>
      <c r="H8" t="s">
        <v>685</v>
      </c>
    </row>
    <row r="9" spans="1:8" ht="12.75">
      <c r="A9" s="1">
        <v>40700</v>
      </c>
      <c r="B9">
        <v>28</v>
      </c>
      <c r="C9" t="s">
        <v>661</v>
      </c>
      <c r="D9" t="s">
        <v>134</v>
      </c>
      <c r="E9" t="s">
        <v>93</v>
      </c>
      <c r="H9" t="s">
        <v>685</v>
      </c>
    </row>
    <row r="10" spans="1:8" ht="12.75">
      <c r="A10" s="1">
        <v>40721</v>
      </c>
      <c r="B10">
        <v>28</v>
      </c>
      <c r="C10" t="s">
        <v>661</v>
      </c>
      <c r="D10" t="s">
        <v>134</v>
      </c>
      <c r="E10" t="s">
        <v>93</v>
      </c>
      <c r="H10" t="s">
        <v>685</v>
      </c>
    </row>
    <row r="11" spans="1:8" ht="12.75">
      <c r="A11" s="1">
        <v>40725</v>
      </c>
      <c r="B11">
        <v>27.2</v>
      </c>
      <c r="C11" t="s">
        <v>217</v>
      </c>
      <c r="D11" t="s">
        <v>134</v>
      </c>
      <c r="E11" t="s">
        <v>150</v>
      </c>
      <c r="F11" t="s">
        <v>148</v>
      </c>
      <c r="H11" t="s">
        <v>685</v>
      </c>
    </row>
    <row r="12" spans="1:7" ht="12.75">
      <c r="A12" s="1">
        <v>40730</v>
      </c>
      <c r="B12">
        <v>0.5</v>
      </c>
      <c r="C12" t="s">
        <v>219</v>
      </c>
      <c r="D12" t="s">
        <v>220</v>
      </c>
      <c r="F12" t="s">
        <v>149</v>
      </c>
      <c r="G12" t="s">
        <v>533</v>
      </c>
    </row>
    <row r="13" spans="1:7" ht="12.75">
      <c r="A13" s="1">
        <v>40730</v>
      </c>
      <c r="B13">
        <v>0.5</v>
      </c>
      <c r="C13" t="s">
        <v>219</v>
      </c>
      <c r="D13" t="s">
        <v>220</v>
      </c>
      <c r="F13" t="s">
        <v>149</v>
      </c>
      <c r="G13" t="s">
        <v>533</v>
      </c>
    </row>
    <row r="14" spans="1:7" ht="12.75">
      <c r="A14" s="1">
        <v>40731</v>
      </c>
      <c r="B14">
        <v>1</v>
      </c>
      <c r="C14" t="s">
        <v>219</v>
      </c>
      <c r="D14" t="s">
        <v>220</v>
      </c>
      <c r="F14" t="s">
        <v>149</v>
      </c>
      <c r="G14" t="s">
        <v>533</v>
      </c>
    </row>
    <row r="15" spans="1:7" ht="12.75">
      <c r="A15" s="1">
        <v>40737</v>
      </c>
      <c r="B15">
        <v>0.5</v>
      </c>
      <c r="C15" t="s">
        <v>219</v>
      </c>
      <c r="D15" t="s">
        <v>220</v>
      </c>
      <c r="F15" t="s">
        <v>149</v>
      </c>
      <c r="G15" t="s">
        <v>533</v>
      </c>
    </row>
    <row r="16" spans="1:7" ht="12.75">
      <c r="A16" s="1">
        <v>40737</v>
      </c>
      <c r="B16">
        <v>0.5</v>
      </c>
      <c r="C16" t="s">
        <v>219</v>
      </c>
      <c r="D16" t="s">
        <v>220</v>
      </c>
      <c r="F16" t="s">
        <v>149</v>
      </c>
      <c r="G16" t="s">
        <v>533</v>
      </c>
    </row>
    <row r="17" spans="1:8" ht="12.75">
      <c r="A17" s="1">
        <v>40738</v>
      </c>
      <c r="B17">
        <v>84</v>
      </c>
      <c r="C17" t="s">
        <v>661</v>
      </c>
      <c r="D17" t="s">
        <v>134</v>
      </c>
      <c r="E17" t="s">
        <v>93</v>
      </c>
      <c r="H17" t="s">
        <v>685</v>
      </c>
    </row>
    <row r="18" spans="1:7" ht="12.75">
      <c r="A18" s="1">
        <v>40744</v>
      </c>
      <c r="B18">
        <v>1</v>
      </c>
      <c r="C18" t="s">
        <v>219</v>
      </c>
      <c r="D18" t="s">
        <v>220</v>
      </c>
      <c r="F18" t="s">
        <v>149</v>
      </c>
      <c r="G18" t="s">
        <v>533</v>
      </c>
    </row>
    <row r="19" spans="1:7" ht="12.75">
      <c r="A19" s="1">
        <v>40745</v>
      </c>
      <c r="B19">
        <v>1</v>
      </c>
      <c r="C19" t="s">
        <v>219</v>
      </c>
      <c r="D19" t="s">
        <v>220</v>
      </c>
      <c r="F19" t="s">
        <v>149</v>
      </c>
      <c r="G19" t="s">
        <v>533</v>
      </c>
    </row>
    <row r="20" spans="1:7" ht="12.75">
      <c r="A20" s="1">
        <v>40751</v>
      </c>
      <c r="B20">
        <v>1</v>
      </c>
      <c r="C20" t="s">
        <v>219</v>
      </c>
      <c r="D20" t="s">
        <v>220</v>
      </c>
      <c r="F20" t="s">
        <v>149</v>
      </c>
      <c r="G20" t="s">
        <v>533</v>
      </c>
    </row>
    <row r="21" spans="1:7" ht="12.75">
      <c r="A21" s="1">
        <v>40757</v>
      </c>
      <c r="B21">
        <v>1</v>
      </c>
      <c r="C21" t="s">
        <v>219</v>
      </c>
      <c r="D21" t="s">
        <v>220</v>
      </c>
      <c r="F21" t="s">
        <v>149</v>
      </c>
      <c r="G21" t="s">
        <v>533</v>
      </c>
    </row>
    <row r="22" spans="1:7" ht="12.75">
      <c r="A22" s="1">
        <v>40758</v>
      </c>
      <c r="B22">
        <v>1</v>
      </c>
      <c r="C22" t="s">
        <v>219</v>
      </c>
      <c r="D22" t="s">
        <v>220</v>
      </c>
      <c r="F22" t="s">
        <v>149</v>
      </c>
      <c r="G22" t="s">
        <v>533</v>
      </c>
    </row>
    <row r="23" spans="1:7" ht="12.75">
      <c r="A23" s="1">
        <v>40765</v>
      </c>
      <c r="B23">
        <v>1</v>
      </c>
      <c r="C23" t="s">
        <v>219</v>
      </c>
      <c r="D23" t="s">
        <v>220</v>
      </c>
      <c r="F23" t="s">
        <v>149</v>
      </c>
      <c r="G23" t="s">
        <v>533</v>
      </c>
    </row>
    <row r="24" spans="1:7" ht="12.75">
      <c r="A24" s="1">
        <v>40774</v>
      </c>
      <c r="B24">
        <v>1</v>
      </c>
      <c r="C24" t="s">
        <v>219</v>
      </c>
      <c r="D24" t="s">
        <v>220</v>
      </c>
      <c r="F24" t="s">
        <v>149</v>
      </c>
      <c r="G24" t="s">
        <v>533</v>
      </c>
    </row>
    <row r="25" spans="1:7" ht="12.75">
      <c r="A25" s="1">
        <v>40780</v>
      </c>
      <c r="B25">
        <v>1</v>
      </c>
      <c r="C25" t="s">
        <v>219</v>
      </c>
      <c r="D25" t="s">
        <v>220</v>
      </c>
      <c r="F25" t="s">
        <v>149</v>
      </c>
      <c r="G25" t="s">
        <v>533</v>
      </c>
    </row>
    <row r="26" spans="1:7" ht="12.75">
      <c r="A26" s="1">
        <v>40780</v>
      </c>
      <c r="B26">
        <v>10</v>
      </c>
      <c r="C26" t="s">
        <v>219</v>
      </c>
      <c r="D26" t="s">
        <v>220</v>
      </c>
      <c r="F26" t="s">
        <v>149</v>
      </c>
      <c r="G26" t="s">
        <v>533</v>
      </c>
    </row>
    <row r="27" spans="1:5" ht="12.75">
      <c r="A27" s="1">
        <v>40788</v>
      </c>
      <c r="B27">
        <v>7</v>
      </c>
      <c r="C27" t="s">
        <v>661</v>
      </c>
      <c r="D27" t="s">
        <v>134</v>
      </c>
      <c r="E27" t="s">
        <v>93</v>
      </c>
    </row>
    <row r="28" spans="1:5" ht="12.75">
      <c r="A28" s="1">
        <v>40819</v>
      </c>
      <c r="B28">
        <v>28</v>
      </c>
      <c r="C28" t="s">
        <v>661</v>
      </c>
      <c r="D28" s="2" t="s">
        <v>134</v>
      </c>
      <c r="E28" t="s">
        <v>243</v>
      </c>
    </row>
    <row r="29" spans="1:7" ht="12.75">
      <c r="A29" s="1">
        <v>40820</v>
      </c>
      <c r="B29">
        <v>3.15</v>
      </c>
      <c r="C29" t="s">
        <v>217</v>
      </c>
      <c r="D29" t="s">
        <v>134</v>
      </c>
      <c r="F29" t="s">
        <v>148</v>
      </c>
      <c r="G29" t="s">
        <v>536</v>
      </c>
    </row>
    <row r="30" spans="1:5" ht="12.75">
      <c r="A30" s="1">
        <v>40834</v>
      </c>
      <c r="B30">
        <v>15.75</v>
      </c>
      <c r="C30" t="s">
        <v>661</v>
      </c>
      <c r="D30" s="2" t="s">
        <v>134</v>
      </c>
      <c r="E30" t="s">
        <v>93</v>
      </c>
    </row>
    <row r="31" spans="1:7" ht="12.75">
      <c r="A31" s="1">
        <v>40852</v>
      </c>
      <c r="B31">
        <v>5.25</v>
      </c>
      <c r="D31" t="s">
        <v>134</v>
      </c>
      <c r="F31" t="s">
        <v>148</v>
      </c>
      <c r="G31" t="s">
        <v>530</v>
      </c>
    </row>
    <row r="32" spans="1:7" ht="12.75">
      <c r="A32" s="1">
        <v>40862</v>
      </c>
      <c r="B32">
        <v>1.1</v>
      </c>
      <c r="C32" t="s">
        <v>217</v>
      </c>
      <c r="D32" t="s">
        <v>134</v>
      </c>
      <c r="F32" t="s">
        <v>148</v>
      </c>
      <c r="G32" t="s">
        <v>537</v>
      </c>
    </row>
    <row r="33" spans="1:6" ht="12.75">
      <c r="A33" s="1">
        <v>40884</v>
      </c>
      <c r="B33">
        <v>14</v>
      </c>
      <c r="C33" t="s">
        <v>217</v>
      </c>
      <c r="D33" t="s">
        <v>134</v>
      </c>
      <c r="F33" t="s">
        <v>148</v>
      </c>
    </row>
    <row r="34" spans="1:6" ht="12.75">
      <c r="A34" s="1">
        <v>40886</v>
      </c>
      <c r="B34">
        <v>26</v>
      </c>
      <c r="C34" t="s">
        <v>133</v>
      </c>
      <c r="D34" t="s">
        <v>134</v>
      </c>
      <c r="F34" t="s">
        <v>148</v>
      </c>
    </row>
    <row r="35" spans="1:7" ht="12.75">
      <c r="A35" s="1"/>
      <c r="E35" t="s">
        <v>146</v>
      </c>
      <c r="F35" t="s">
        <v>148</v>
      </c>
      <c r="G35" t="s">
        <v>218</v>
      </c>
    </row>
    <row r="36" spans="1:7" ht="12.75">
      <c r="A36" s="1"/>
      <c r="C36" t="s">
        <v>147</v>
      </c>
      <c r="G36" t="s">
        <v>221</v>
      </c>
    </row>
    <row r="37" spans="1:8" ht="12.75">
      <c r="A37" s="1">
        <v>40781</v>
      </c>
      <c r="B37">
        <v>7</v>
      </c>
      <c r="C37" t="s">
        <v>661</v>
      </c>
      <c r="D37" s="2" t="s">
        <v>134</v>
      </c>
      <c r="E37" t="s">
        <v>146</v>
      </c>
      <c r="F37" t="s">
        <v>148</v>
      </c>
      <c r="G37" t="s">
        <v>719</v>
      </c>
      <c r="H37" t="s">
        <v>720</v>
      </c>
    </row>
    <row r="38" spans="1:6" ht="12.75">
      <c r="A38" s="1">
        <v>40795</v>
      </c>
      <c r="B38">
        <v>2.25</v>
      </c>
      <c r="C38" t="s">
        <v>217</v>
      </c>
      <c r="D38" t="s">
        <v>134</v>
      </c>
      <c r="E38" t="s">
        <v>146</v>
      </c>
      <c r="F38" t="s">
        <v>148</v>
      </c>
    </row>
    <row r="39" spans="1:8" ht="12.75">
      <c r="A39" s="1">
        <v>40788</v>
      </c>
      <c r="B39">
        <v>7</v>
      </c>
      <c r="C39" t="s">
        <v>217</v>
      </c>
      <c r="D39" t="s">
        <v>134</v>
      </c>
      <c r="E39" t="s">
        <v>150</v>
      </c>
      <c r="F39" t="s">
        <v>148</v>
      </c>
      <c r="G39" t="s">
        <v>719</v>
      </c>
      <c r="H39" t="s">
        <v>721</v>
      </c>
    </row>
    <row r="40" spans="1:8" ht="12.75">
      <c r="A40" s="1">
        <v>40746</v>
      </c>
      <c r="B40">
        <v>14</v>
      </c>
      <c r="C40" t="s">
        <v>217</v>
      </c>
      <c r="D40" t="s">
        <v>134</v>
      </c>
      <c r="E40" t="s">
        <v>146</v>
      </c>
      <c r="F40" t="s">
        <v>148</v>
      </c>
      <c r="G40" t="s">
        <v>719</v>
      </c>
      <c r="H40" t="s">
        <v>722</v>
      </c>
    </row>
    <row r="41" spans="1:8" ht="12.75">
      <c r="A41" s="1">
        <v>40737</v>
      </c>
      <c r="B41">
        <v>84</v>
      </c>
      <c r="C41" t="s">
        <v>217</v>
      </c>
      <c r="D41" t="s">
        <v>134</v>
      </c>
      <c r="E41" t="s">
        <v>150</v>
      </c>
      <c r="F41" t="s">
        <v>148</v>
      </c>
      <c r="G41" t="s">
        <v>719</v>
      </c>
      <c r="H41" t="s">
        <v>171</v>
      </c>
    </row>
    <row r="42" spans="1:8" ht="12.75">
      <c r="A42" s="1">
        <v>40834</v>
      </c>
      <c r="B42">
        <v>15.75</v>
      </c>
      <c r="C42" t="s">
        <v>217</v>
      </c>
      <c r="D42" t="s">
        <v>134</v>
      </c>
      <c r="E42" t="s">
        <v>150</v>
      </c>
      <c r="F42" t="s">
        <v>148</v>
      </c>
      <c r="G42" t="s">
        <v>719</v>
      </c>
      <c r="H42" t="s">
        <v>723</v>
      </c>
    </row>
    <row r="43" spans="1:8" ht="12.75">
      <c r="A43" s="1">
        <v>40819</v>
      </c>
      <c r="B43">
        <v>28</v>
      </c>
      <c r="C43" t="s">
        <v>217</v>
      </c>
      <c r="D43" t="s">
        <v>134</v>
      </c>
      <c r="E43" t="s">
        <v>150</v>
      </c>
      <c r="F43" t="s">
        <v>148</v>
      </c>
      <c r="G43" t="s">
        <v>719</v>
      </c>
      <c r="H43" t="s">
        <v>724</v>
      </c>
    </row>
    <row r="44" spans="1:8" ht="12.75">
      <c r="A44" s="1">
        <v>40844</v>
      </c>
      <c r="B44">
        <v>7</v>
      </c>
      <c r="C44" t="s">
        <v>217</v>
      </c>
      <c r="D44" t="s">
        <v>134</v>
      </c>
      <c r="E44" t="s">
        <v>146</v>
      </c>
      <c r="F44" t="s">
        <v>148</v>
      </c>
      <c r="G44" t="s">
        <v>719</v>
      </c>
      <c r="H44" t="s">
        <v>725</v>
      </c>
    </row>
    <row r="45" spans="1:8" ht="12.75">
      <c r="A45" s="1">
        <v>40766</v>
      </c>
      <c r="B45">
        <v>14</v>
      </c>
      <c r="C45" t="s">
        <v>217</v>
      </c>
      <c r="D45" t="s">
        <v>134</v>
      </c>
      <c r="E45" t="s">
        <v>151</v>
      </c>
      <c r="F45" t="s">
        <v>148</v>
      </c>
      <c r="G45" t="s">
        <v>719</v>
      </c>
      <c r="H45" t="s">
        <v>726</v>
      </c>
    </row>
    <row r="46" spans="1:8" ht="12.75">
      <c r="A46" s="1">
        <v>40676</v>
      </c>
      <c r="B46">
        <v>14</v>
      </c>
      <c r="C46" t="s">
        <v>217</v>
      </c>
      <c r="D46" t="s">
        <v>134</v>
      </c>
      <c r="E46" t="s">
        <v>146</v>
      </c>
      <c r="F46" t="s">
        <v>148</v>
      </c>
      <c r="G46" t="s">
        <v>719</v>
      </c>
      <c r="H46" t="s">
        <v>722</v>
      </c>
    </row>
    <row r="47" spans="1:8" ht="12.75">
      <c r="A47" s="1">
        <v>40683</v>
      </c>
      <c r="B47">
        <v>28</v>
      </c>
      <c r="C47" t="s">
        <v>217</v>
      </c>
      <c r="D47" t="s">
        <v>134</v>
      </c>
      <c r="E47" t="s">
        <v>150</v>
      </c>
      <c r="F47" t="s">
        <v>148</v>
      </c>
      <c r="G47" t="s">
        <v>719</v>
      </c>
      <c r="H47" t="s">
        <v>727</v>
      </c>
    </row>
    <row r="61" spans="1:2" s="2" customFormat="1" ht="12.75">
      <c r="A61" s="2" t="s">
        <v>159</v>
      </c>
      <c r="B61" s="2">
        <f>SUM(B2:B60)</f>
        <v>607.53</v>
      </c>
    </row>
  </sheetData>
  <printOptions/>
  <pageMargins left="0.75" right="0.75" top="1" bottom="1" header="0.5" footer="0.5"/>
  <pageSetup orientation="portrait" r:id="rId1"/>
</worksheet>
</file>

<file path=xl/worksheets/sheet11.xml><?xml version="1.0" encoding="utf-8"?>
<worksheet xmlns="http://schemas.openxmlformats.org/spreadsheetml/2006/main" xmlns:r="http://schemas.openxmlformats.org/officeDocument/2006/relationships">
  <dimension ref="A1:G34"/>
  <sheetViews>
    <sheetView workbookViewId="0" topLeftCell="A1">
      <selection activeCell="B15" sqref="B15"/>
    </sheetView>
  </sheetViews>
  <sheetFormatPr defaultColWidth="9.140625" defaultRowHeight="12.75"/>
  <cols>
    <col min="1" max="1" width="10.140625" style="0" bestFit="1" customWidth="1"/>
  </cols>
  <sheetData>
    <row r="1" spans="1:7" ht="12.75">
      <c r="A1" s="2" t="s">
        <v>112</v>
      </c>
      <c r="B1" s="2" t="s">
        <v>113</v>
      </c>
      <c r="C1" s="2" t="s">
        <v>114</v>
      </c>
      <c r="D1" s="2" t="s">
        <v>115</v>
      </c>
      <c r="E1" s="2" t="s">
        <v>704</v>
      </c>
      <c r="F1" t="s">
        <v>697</v>
      </c>
      <c r="G1" t="s">
        <v>698</v>
      </c>
    </row>
    <row r="2" spans="1:6" ht="12.75">
      <c r="A2" s="1">
        <v>40568</v>
      </c>
      <c r="B2">
        <v>87.61</v>
      </c>
      <c r="C2" t="s">
        <v>674</v>
      </c>
      <c r="D2" s="2" t="s">
        <v>132</v>
      </c>
      <c r="F2">
        <v>1022</v>
      </c>
    </row>
    <row r="3" spans="1:6" ht="12.75">
      <c r="A3" s="1">
        <v>40597</v>
      </c>
      <c r="B3">
        <v>160.66</v>
      </c>
      <c r="D3" s="2" t="s">
        <v>132</v>
      </c>
      <c r="F3">
        <v>1025</v>
      </c>
    </row>
    <row r="4" spans="1:6" ht="12.75">
      <c r="A4" s="1">
        <v>40625</v>
      </c>
      <c r="B4">
        <v>158.77</v>
      </c>
      <c r="C4" t="s">
        <v>674</v>
      </c>
      <c r="D4" s="2" t="s">
        <v>132</v>
      </c>
      <c r="E4" t="s">
        <v>677</v>
      </c>
      <c r="F4">
        <v>1027</v>
      </c>
    </row>
    <row r="5" spans="1:7" ht="12.75">
      <c r="A5" s="1">
        <v>40635</v>
      </c>
      <c r="B5">
        <v>157.36</v>
      </c>
      <c r="C5" t="s">
        <v>135</v>
      </c>
      <c r="D5" t="s">
        <v>132</v>
      </c>
      <c r="E5" t="s">
        <v>681</v>
      </c>
      <c r="F5">
        <v>1031</v>
      </c>
      <c r="G5" t="s">
        <v>664</v>
      </c>
    </row>
    <row r="6" spans="1:6" ht="12.75">
      <c r="A6" s="1">
        <v>40683</v>
      </c>
      <c r="B6">
        <v>157.34</v>
      </c>
      <c r="C6" t="s">
        <v>674</v>
      </c>
      <c r="D6" t="s">
        <v>132</v>
      </c>
      <c r="F6">
        <v>1034</v>
      </c>
    </row>
    <row r="7" spans="1:6" ht="12.75">
      <c r="A7" s="1">
        <v>40715</v>
      </c>
      <c r="B7">
        <v>157.34</v>
      </c>
      <c r="C7" t="s">
        <v>674</v>
      </c>
      <c r="D7" s="2" t="s">
        <v>132</v>
      </c>
      <c r="F7">
        <v>1038</v>
      </c>
    </row>
    <row r="8" spans="1:6" ht="12.75">
      <c r="A8" s="1">
        <v>40746</v>
      </c>
      <c r="B8">
        <v>157.29</v>
      </c>
      <c r="C8" t="s">
        <v>674</v>
      </c>
      <c r="D8" s="2" t="s">
        <v>132</v>
      </c>
      <c r="F8">
        <v>1040</v>
      </c>
    </row>
    <row r="9" spans="1:7" ht="12.75">
      <c r="A9" s="1">
        <v>40778</v>
      </c>
      <c r="B9">
        <v>157.33</v>
      </c>
      <c r="C9" t="s">
        <v>674</v>
      </c>
      <c r="D9" s="2" t="s">
        <v>691</v>
      </c>
      <c r="E9" t="s">
        <v>700</v>
      </c>
      <c r="F9">
        <v>1044</v>
      </c>
      <c r="G9" t="s">
        <v>699</v>
      </c>
    </row>
    <row r="10" spans="1:6" ht="12.75">
      <c r="A10" s="1">
        <v>40808</v>
      </c>
      <c r="B10">
        <v>161.84</v>
      </c>
      <c r="C10" t="s">
        <v>674</v>
      </c>
      <c r="D10" s="2" t="s">
        <v>691</v>
      </c>
      <c r="E10" t="s">
        <v>701</v>
      </c>
      <c r="F10">
        <v>1048</v>
      </c>
    </row>
    <row r="11" spans="1:6" ht="12.75">
      <c r="A11" s="1">
        <v>40836</v>
      </c>
      <c r="B11">
        <v>159.53</v>
      </c>
      <c r="C11" t="s">
        <v>674</v>
      </c>
      <c r="D11" s="2" t="s">
        <v>691</v>
      </c>
      <c r="E11" t="s">
        <v>702</v>
      </c>
      <c r="F11">
        <v>1050</v>
      </c>
    </row>
    <row r="12" spans="1:6" ht="12.75">
      <c r="A12" s="1">
        <v>40871</v>
      </c>
      <c r="B12">
        <v>159.9</v>
      </c>
      <c r="C12" t="s">
        <v>674</v>
      </c>
      <c r="D12" s="2" t="s">
        <v>691</v>
      </c>
      <c r="E12" t="s">
        <v>703</v>
      </c>
      <c r="F12">
        <v>1053</v>
      </c>
    </row>
    <row r="13" spans="1:6" ht="12.75">
      <c r="A13" s="1">
        <v>40900</v>
      </c>
      <c r="B13">
        <v>159.93</v>
      </c>
      <c r="C13" t="s">
        <v>674</v>
      </c>
      <c r="D13" s="2" t="s">
        <v>691</v>
      </c>
      <c r="E13" t="s">
        <v>195</v>
      </c>
      <c r="F13">
        <v>1057</v>
      </c>
    </row>
    <row r="15" spans="1:2" s="2" customFormat="1" ht="12.75">
      <c r="A15" s="2" t="s">
        <v>159</v>
      </c>
      <c r="B15" s="2">
        <f>SUM(B2:B13)</f>
        <v>1834.9</v>
      </c>
    </row>
    <row r="32" ht="12.75">
      <c r="A32" s="1"/>
    </row>
    <row r="34" ht="12.75">
      <c r="A34" s="1"/>
    </row>
  </sheetData>
  <printOptions/>
  <pageMargins left="0.75" right="0.75" top="1" bottom="1" header="0.5" footer="0.5"/>
  <pageSetup orientation="portrait" r:id="rId1"/>
</worksheet>
</file>

<file path=xl/worksheets/sheet12.xml><?xml version="1.0" encoding="utf-8"?>
<worksheet xmlns="http://schemas.openxmlformats.org/spreadsheetml/2006/main" xmlns:r="http://schemas.openxmlformats.org/officeDocument/2006/relationships">
  <dimension ref="A1:H79"/>
  <sheetViews>
    <sheetView workbookViewId="0" topLeftCell="A1">
      <selection activeCell="A31" sqref="A31:IV31"/>
    </sheetView>
  </sheetViews>
  <sheetFormatPr defaultColWidth="9.140625" defaultRowHeight="12.75"/>
  <cols>
    <col min="1" max="1" width="10.140625" style="0" bestFit="1" customWidth="1"/>
    <col min="7" max="7" width="9.140625" style="2" customWidth="1"/>
  </cols>
  <sheetData>
    <row r="1" spans="1:4" ht="12.75">
      <c r="A1" s="2" t="s">
        <v>112</v>
      </c>
      <c r="B1" s="2" t="s">
        <v>113</v>
      </c>
      <c r="C1" s="2" t="s">
        <v>114</v>
      </c>
      <c r="D1" s="2" t="s">
        <v>115</v>
      </c>
    </row>
    <row r="2" spans="1:7" ht="12.75">
      <c r="A2" s="1">
        <v>40695</v>
      </c>
      <c r="B2">
        <v>22.21</v>
      </c>
      <c r="C2" t="s">
        <v>626</v>
      </c>
      <c r="D2" t="s">
        <v>131</v>
      </c>
      <c r="E2" t="s">
        <v>153</v>
      </c>
      <c r="F2" t="s">
        <v>627</v>
      </c>
      <c r="G2" s="2" t="s">
        <v>146</v>
      </c>
    </row>
    <row r="3" spans="1:8" ht="12.75">
      <c r="A3" s="1">
        <v>40687</v>
      </c>
      <c r="B3">
        <v>28</v>
      </c>
      <c r="C3" t="s">
        <v>626</v>
      </c>
      <c r="D3" t="s">
        <v>205</v>
      </c>
      <c r="E3" t="s">
        <v>628</v>
      </c>
      <c r="F3" t="s">
        <v>630</v>
      </c>
      <c r="G3" s="2" t="s">
        <v>146</v>
      </c>
      <c r="H3" t="s">
        <v>629</v>
      </c>
    </row>
    <row r="4" spans="1:8" ht="12.75">
      <c r="A4" s="1">
        <v>40646</v>
      </c>
      <c r="B4">
        <v>29.38</v>
      </c>
      <c r="C4" t="s">
        <v>626</v>
      </c>
      <c r="D4" t="s">
        <v>205</v>
      </c>
      <c r="E4" t="s">
        <v>628</v>
      </c>
      <c r="F4" t="s">
        <v>630</v>
      </c>
      <c r="G4" s="2" t="s">
        <v>146</v>
      </c>
      <c r="H4" t="s">
        <v>629</v>
      </c>
    </row>
    <row r="5" spans="1:7" ht="12.75">
      <c r="A5" s="1">
        <v>40704</v>
      </c>
      <c r="B5">
        <v>8</v>
      </c>
      <c r="C5" t="s">
        <v>144</v>
      </c>
      <c r="D5" t="s">
        <v>588</v>
      </c>
      <c r="E5" t="s">
        <v>149</v>
      </c>
      <c r="F5" t="s">
        <v>631</v>
      </c>
      <c r="G5" s="2" t="s">
        <v>146</v>
      </c>
    </row>
    <row r="6" spans="1:7" ht="12.75">
      <c r="A6" s="1">
        <v>40768</v>
      </c>
      <c r="B6">
        <v>14.99</v>
      </c>
      <c r="C6" t="s">
        <v>632</v>
      </c>
      <c r="D6" t="s">
        <v>161</v>
      </c>
      <c r="E6" t="s">
        <v>149</v>
      </c>
      <c r="F6" t="s">
        <v>633</v>
      </c>
      <c r="G6" s="2" t="s">
        <v>635</v>
      </c>
    </row>
    <row r="7" spans="1:7" ht="12.75">
      <c r="A7" s="1">
        <v>40891</v>
      </c>
      <c r="B7">
        <v>12.47</v>
      </c>
      <c r="C7" t="s">
        <v>632</v>
      </c>
      <c r="D7" t="s">
        <v>118</v>
      </c>
      <c r="E7" t="s">
        <v>153</v>
      </c>
      <c r="F7" t="s">
        <v>173</v>
      </c>
      <c r="G7" s="2" t="s">
        <v>146</v>
      </c>
    </row>
    <row r="8" spans="1:7" ht="12.75">
      <c r="A8" s="1">
        <v>40753</v>
      </c>
      <c r="B8">
        <v>5.29</v>
      </c>
      <c r="C8" t="s">
        <v>163</v>
      </c>
      <c r="D8" t="s">
        <v>588</v>
      </c>
      <c r="E8" t="s">
        <v>149</v>
      </c>
      <c r="F8" t="s">
        <v>634</v>
      </c>
      <c r="G8" s="2" t="s">
        <v>146</v>
      </c>
    </row>
    <row r="9" spans="1:7" ht="12.75">
      <c r="A9" s="1">
        <v>40654</v>
      </c>
      <c r="B9">
        <v>36.48</v>
      </c>
      <c r="C9" t="s">
        <v>632</v>
      </c>
      <c r="D9" t="s">
        <v>119</v>
      </c>
      <c r="E9" t="s">
        <v>153</v>
      </c>
      <c r="F9" t="s">
        <v>162</v>
      </c>
      <c r="G9" s="2" t="s">
        <v>648</v>
      </c>
    </row>
    <row r="10" spans="1:6" ht="12.75">
      <c r="A10" s="1">
        <v>40653</v>
      </c>
      <c r="B10">
        <v>10.32</v>
      </c>
      <c r="C10" t="s">
        <v>632</v>
      </c>
      <c r="D10" t="s">
        <v>636</v>
      </c>
      <c r="E10" t="s">
        <v>155</v>
      </c>
      <c r="F10" t="s">
        <v>637</v>
      </c>
    </row>
    <row r="11" spans="1:7" ht="12.75">
      <c r="A11" s="1">
        <v>40757</v>
      </c>
      <c r="B11">
        <v>11.73</v>
      </c>
      <c r="C11" t="s">
        <v>632</v>
      </c>
      <c r="D11" t="s">
        <v>119</v>
      </c>
      <c r="E11" t="s">
        <v>153</v>
      </c>
      <c r="F11" t="s">
        <v>162</v>
      </c>
      <c r="G11" s="2" t="s">
        <v>648</v>
      </c>
    </row>
    <row r="12" spans="1:6" ht="12.75">
      <c r="A12" s="1">
        <v>40729</v>
      </c>
      <c r="B12">
        <v>24.38</v>
      </c>
      <c r="C12" t="s">
        <v>632</v>
      </c>
      <c r="D12" t="s">
        <v>161</v>
      </c>
      <c r="E12" t="s">
        <v>149</v>
      </c>
      <c r="F12" t="s">
        <v>173</v>
      </c>
    </row>
    <row r="13" spans="1:6" ht="12.75">
      <c r="A13" s="1">
        <v>40816</v>
      </c>
      <c r="B13">
        <v>22.49</v>
      </c>
      <c r="C13" t="s">
        <v>632</v>
      </c>
      <c r="D13" t="s">
        <v>119</v>
      </c>
      <c r="E13" t="s">
        <v>153</v>
      </c>
      <c r="F13" t="s">
        <v>162</v>
      </c>
    </row>
    <row r="14" spans="1:6" ht="12.75">
      <c r="A14" s="1">
        <v>40645</v>
      </c>
      <c r="B14">
        <v>10.98</v>
      </c>
      <c r="C14" t="s">
        <v>163</v>
      </c>
      <c r="D14" t="s">
        <v>117</v>
      </c>
      <c r="E14" t="s">
        <v>153</v>
      </c>
      <c r="F14" t="s">
        <v>638</v>
      </c>
    </row>
    <row r="15" spans="1:6" ht="12.75">
      <c r="A15" s="1">
        <v>40676</v>
      </c>
      <c r="B15">
        <v>179.99</v>
      </c>
      <c r="C15" t="s">
        <v>639</v>
      </c>
      <c r="D15" t="s">
        <v>640</v>
      </c>
      <c r="E15" t="s">
        <v>149</v>
      </c>
      <c r="F15" t="s">
        <v>641</v>
      </c>
    </row>
    <row r="16" spans="1:6" ht="12.75">
      <c r="A16" s="1">
        <v>40645</v>
      </c>
      <c r="B16">
        <v>41.24</v>
      </c>
      <c r="C16" t="s">
        <v>632</v>
      </c>
      <c r="D16" t="s">
        <v>119</v>
      </c>
      <c r="E16" t="s">
        <v>153</v>
      </c>
      <c r="F16" t="s">
        <v>642</v>
      </c>
    </row>
    <row r="17" spans="1:6" ht="12.75">
      <c r="A17" s="1">
        <v>40613</v>
      </c>
      <c r="B17">
        <v>30.88</v>
      </c>
      <c r="C17" t="s">
        <v>632</v>
      </c>
      <c r="D17" t="s">
        <v>119</v>
      </c>
      <c r="E17" t="s">
        <v>153</v>
      </c>
      <c r="F17" t="s">
        <v>162</v>
      </c>
    </row>
    <row r="18" spans="1:6" ht="12.75">
      <c r="A18" s="1">
        <v>40618</v>
      </c>
      <c r="B18">
        <v>54.5</v>
      </c>
      <c r="C18" t="s">
        <v>632</v>
      </c>
      <c r="D18" t="s">
        <v>119</v>
      </c>
      <c r="E18" t="s">
        <v>153</v>
      </c>
      <c r="F18" t="s">
        <v>162</v>
      </c>
    </row>
    <row r="19" spans="1:6" ht="12.75">
      <c r="A19" s="1">
        <v>40617</v>
      </c>
      <c r="B19">
        <v>24.97</v>
      </c>
      <c r="C19" t="s">
        <v>163</v>
      </c>
      <c r="D19" t="s">
        <v>643</v>
      </c>
      <c r="E19" t="s">
        <v>149</v>
      </c>
      <c r="F19" t="s">
        <v>645</v>
      </c>
    </row>
    <row r="20" spans="1:6" ht="12.75">
      <c r="A20" s="1">
        <v>40618</v>
      </c>
      <c r="B20">
        <v>21.79</v>
      </c>
      <c r="C20" t="s">
        <v>639</v>
      </c>
      <c r="D20" t="s">
        <v>161</v>
      </c>
      <c r="E20" t="s">
        <v>149</v>
      </c>
      <c r="F20" t="s">
        <v>644</v>
      </c>
    </row>
    <row r="21" spans="1:6" ht="12.75">
      <c r="A21" s="1">
        <v>40659</v>
      </c>
      <c r="B21">
        <v>9.48</v>
      </c>
      <c r="C21" t="s">
        <v>632</v>
      </c>
      <c r="D21" t="s">
        <v>646</v>
      </c>
      <c r="E21" t="s">
        <v>153</v>
      </c>
      <c r="F21" t="s">
        <v>647</v>
      </c>
    </row>
    <row r="22" spans="1:7" ht="12.75">
      <c r="A22" s="1">
        <v>40634</v>
      </c>
      <c r="B22">
        <v>9.24</v>
      </c>
      <c r="C22" t="s">
        <v>163</v>
      </c>
      <c r="D22" t="s">
        <v>636</v>
      </c>
      <c r="E22" t="s">
        <v>155</v>
      </c>
      <c r="F22" t="s">
        <v>649</v>
      </c>
      <c r="G22" s="2" t="s">
        <v>650</v>
      </c>
    </row>
    <row r="23" spans="1:7" ht="12.75">
      <c r="A23" s="1">
        <v>40695</v>
      </c>
      <c r="B23">
        <v>42.35</v>
      </c>
      <c r="C23" t="s">
        <v>163</v>
      </c>
      <c r="D23" t="s">
        <v>131</v>
      </c>
      <c r="E23" t="s">
        <v>153</v>
      </c>
      <c r="F23" t="s">
        <v>651</v>
      </c>
      <c r="G23" s="2" t="s">
        <v>146</v>
      </c>
    </row>
    <row r="24" spans="1:6" ht="12.75">
      <c r="A24" s="1">
        <v>40633</v>
      </c>
      <c r="B24">
        <v>8.99</v>
      </c>
      <c r="C24" t="s">
        <v>163</v>
      </c>
      <c r="D24" t="s">
        <v>652</v>
      </c>
      <c r="E24" t="s">
        <v>149</v>
      </c>
      <c r="F24" t="s">
        <v>653</v>
      </c>
    </row>
    <row r="25" spans="1:6" ht="12.75">
      <c r="A25" s="1">
        <v>40840</v>
      </c>
      <c r="B25">
        <v>24</v>
      </c>
      <c r="C25" t="s">
        <v>163</v>
      </c>
      <c r="D25" t="s">
        <v>656</v>
      </c>
      <c r="E25" t="s">
        <v>155</v>
      </c>
      <c r="F25" t="s">
        <v>657</v>
      </c>
    </row>
    <row r="26" spans="1:6" ht="12.75">
      <c r="A26" s="1">
        <v>40885</v>
      </c>
      <c r="B26">
        <v>15.84</v>
      </c>
      <c r="C26" t="s">
        <v>632</v>
      </c>
      <c r="D26" t="s">
        <v>658</v>
      </c>
      <c r="E26" t="s">
        <v>149</v>
      </c>
      <c r="F26" t="s">
        <v>659</v>
      </c>
    </row>
    <row r="27" ht="12.75">
      <c r="A27" s="1"/>
    </row>
    <row r="28" spans="1:7" ht="12.75">
      <c r="A28" s="1">
        <v>40736</v>
      </c>
      <c r="B28">
        <v>14.97</v>
      </c>
      <c r="C28" t="s">
        <v>632</v>
      </c>
      <c r="D28" t="s">
        <v>119</v>
      </c>
      <c r="E28" t="s">
        <v>153</v>
      </c>
      <c r="F28" t="s">
        <v>162</v>
      </c>
      <c r="G28" s="2" t="s">
        <v>648</v>
      </c>
    </row>
    <row r="29" ht="12.75">
      <c r="A29" s="1"/>
    </row>
    <row r="30" ht="12.75">
      <c r="A30" s="1"/>
    </row>
    <row r="31" spans="1:2" s="2" customFormat="1" ht="12.75">
      <c r="A31" s="2" t="s">
        <v>159</v>
      </c>
      <c r="B31" s="2">
        <f>SUM(B2:B29)</f>
        <v>714.96</v>
      </c>
    </row>
    <row r="32" ht="12.75">
      <c r="A32" s="1"/>
    </row>
    <row r="33" ht="12.75">
      <c r="A33" s="1"/>
    </row>
    <row r="34" ht="12.75">
      <c r="A34" s="1"/>
    </row>
    <row r="35" ht="12.75">
      <c r="A35" s="1"/>
    </row>
    <row r="36" ht="12.75">
      <c r="A36" s="1"/>
    </row>
    <row r="37" ht="12.75">
      <c r="A37" s="1"/>
    </row>
    <row r="38" ht="12.75">
      <c r="A38" s="1"/>
    </row>
    <row r="39" ht="12.75">
      <c r="A39" s="1"/>
    </row>
    <row r="40" ht="12.75">
      <c r="A40" s="1"/>
    </row>
    <row r="41" ht="12.75">
      <c r="A41" s="1"/>
    </row>
    <row r="42" ht="12.75">
      <c r="A42" s="1"/>
    </row>
    <row r="43" ht="12.75">
      <c r="A43" s="1"/>
    </row>
    <row r="44" ht="12.75">
      <c r="A44" s="1"/>
    </row>
    <row r="45" ht="12.75">
      <c r="A45" s="1"/>
    </row>
    <row r="46" ht="12.75">
      <c r="A46" s="1"/>
    </row>
    <row r="47" ht="12.75">
      <c r="A47" s="1"/>
    </row>
    <row r="48" ht="12.75">
      <c r="A48" s="1"/>
    </row>
    <row r="49" ht="12.75">
      <c r="A49" s="1"/>
    </row>
    <row r="51" ht="12.75">
      <c r="A51" s="1"/>
    </row>
    <row r="52" ht="12.75">
      <c r="A52" s="1"/>
    </row>
    <row r="53" ht="12.75">
      <c r="A53" s="1"/>
    </row>
    <row r="54" ht="12.75">
      <c r="A54" s="1"/>
    </row>
    <row r="55" ht="12.75">
      <c r="A55" s="1"/>
    </row>
    <row r="56" ht="12.75">
      <c r="A56" s="1"/>
    </row>
    <row r="57" ht="12.75">
      <c r="A57" s="1"/>
    </row>
    <row r="58" ht="12.75">
      <c r="A58" s="1"/>
    </row>
    <row r="59" ht="12.75">
      <c r="A59" s="1"/>
    </row>
    <row r="60" ht="12.75">
      <c r="A60" s="1"/>
    </row>
    <row r="61" ht="12.75">
      <c r="A61" s="1"/>
    </row>
    <row r="62" ht="12.75">
      <c r="A62" s="1"/>
    </row>
    <row r="63" ht="12.75">
      <c r="A63" s="1"/>
    </row>
    <row r="64" ht="12.75">
      <c r="A64" s="1"/>
    </row>
    <row r="65" ht="12.75">
      <c r="A65" s="1"/>
    </row>
    <row r="66" ht="12.75">
      <c r="A66" s="1"/>
    </row>
    <row r="67" ht="12.75">
      <c r="A67" s="1"/>
    </row>
    <row r="68" ht="12.75">
      <c r="A68" s="1"/>
    </row>
    <row r="69" ht="12.75">
      <c r="A69" s="1"/>
    </row>
    <row r="70" ht="12.75">
      <c r="A70" s="1"/>
    </row>
    <row r="71" ht="12.75">
      <c r="A71" s="1"/>
    </row>
    <row r="72" ht="12.75">
      <c r="A72" s="1"/>
    </row>
    <row r="73" ht="12.75">
      <c r="A73" s="1"/>
    </row>
    <row r="76" ht="12.75">
      <c r="A76" s="1"/>
    </row>
    <row r="77" ht="12.75">
      <c r="A77" s="1"/>
    </row>
    <row r="78" ht="12.75">
      <c r="A78" s="1"/>
    </row>
    <row r="79" ht="12.75">
      <c r="A79" s="1"/>
    </row>
  </sheetData>
  <printOptions/>
  <pageMargins left="0.75" right="0.75" top="1" bottom="1" header="0.5" footer="0.5"/>
  <pageSetup orientation="portrait" r:id="rId1"/>
</worksheet>
</file>

<file path=xl/worksheets/sheet13.xml><?xml version="1.0" encoding="utf-8"?>
<worksheet xmlns="http://schemas.openxmlformats.org/spreadsheetml/2006/main" xmlns:r="http://schemas.openxmlformats.org/officeDocument/2006/relationships">
  <dimension ref="A1:G24"/>
  <sheetViews>
    <sheetView workbookViewId="0" topLeftCell="A1">
      <selection activeCell="F10" sqref="F10"/>
    </sheetView>
  </sheetViews>
  <sheetFormatPr defaultColWidth="9.140625" defaultRowHeight="12.75"/>
  <cols>
    <col min="1" max="1" width="10.140625" style="0" bestFit="1" customWidth="1"/>
  </cols>
  <sheetData>
    <row r="1" spans="1:4" ht="12.75">
      <c r="A1" s="2" t="s">
        <v>112</v>
      </c>
      <c r="B1" s="2" t="s">
        <v>113</v>
      </c>
      <c r="C1" s="2" t="s">
        <v>114</v>
      </c>
      <c r="D1" s="2" t="s">
        <v>115</v>
      </c>
    </row>
    <row r="2" spans="1:4" ht="12.75">
      <c r="A2" s="1"/>
      <c r="D2" t="s">
        <v>143</v>
      </c>
    </row>
    <row r="3" spans="1:6" ht="12.75">
      <c r="A3" s="1"/>
      <c r="D3" t="s">
        <v>172</v>
      </c>
      <c r="E3" t="s">
        <v>152</v>
      </c>
      <c r="F3" t="s">
        <v>225</v>
      </c>
    </row>
    <row r="4" spans="1:7" ht="12.75">
      <c r="A4" s="1">
        <v>40719</v>
      </c>
      <c r="B4">
        <v>28</v>
      </c>
      <c r="C4" t="s">
        <v>168</v>
      </c>
      <c r="D4" t="s">
        <v>169</v>
      </c>
      <c r="E4" t="s">
        <v>154</v>
      </c>
      <c r="F4" t="s">
        <v>711</v>
      </c>
      <c r="G4" t="s">
        <v>150</v>
      </c>
    </row>
    <row r="5" spans="1:7" ht="12.75">
      <c r="A5" s="1">
        <v>40656</v>
      </c>
      <c r="B5">
        <v>16</v>
      </c>
      <c r="C5" t="s">
        <v>168</v>
      </c>
      <c r="D5" t="s">
        <v>169</v>
      </c>
      <c r="E5" t="s">
        <v>154</v>
      </c>
      <c r="F5" t="s">
        <v>712</v>
      </c>
      <c r="G5" t="s">
        <v>150</v>
      </c>
    </row>
    <row r="6" spans="1:7" ht="12.75">
      <c r="A6" s="1">
        <v>40824</v>
      </c>
      <c r="B6">
        <v>2.4</v>
      </c>
      <c r="C6" t="s">
        <v>168</v>
      </c>
      <c r="D6" t="s">
        <v>169</v>
      </c>
      <c r="E6" t="s">
        <v>154</v>
      </c>
      <c r="F6" t="s">
        <v>713</v>
      </c>
      <c r="G6" t="s">
        <v>146</v>
      </c>
    </row>
    <row r="7" spans="1:7" ht="12.75">
      <c r="A7" s="1">
        <v>40838</v>
      </c>
      <c r="B7">
        <v>3.2</v>
      </c>
      <c r="C7" t="s">
        <v>168</v>
      </c>
      <c r="D7" t="s">
        <v>169</v>
      </c>
      <c r="E7" t="s">
        <v>154</v>
      </c>
      <c r="F7" t="s">
        <v>714</v>
      </c>
      <c r="G7" t="s">
        <v>146</v>
      </c>
    </row>
    <row r="8" spans="1:6" ht="12.75">
      <c r="A8" s="1">
        <v>40656</v>
      </c>
      <c r="B8">
        <v>14.99</v>
      </c>
      <c r="C8" t="s">
        <v>168</v>
      </c>
      <c r="D8" t="s">
        <v>172</v>
      </c>
      <c r="E8" t="s">
        <v>152</v>
      </c>
      <c r="F8" t="s">
        <v>715</v>
      </c>
    </row>
    <row r="9" spans="1:6" ht="12.75">
      <c r="A9" s="1">
        <v>40771</v>
      </c>
      <c r="B9">
        <v>12</v>
      </c>
      <c r="C9" t="s">
        <v>168</v>
      </c>
      <c r="D9" t="s">
        <v>169</v>
      </c>
      <c r="E9" t="s">
        <v>154</v>
      </c>
      <c r="F9" t="s">
        <v>758</v>
      </c>
    </row>
    <row r="19" spans="1:7" ht="12.75">
      <c r="A19" s="2" t="s">
        <v>159</v>
      </c>
      <c r="B19" s="2">
        <f>SUM(B2:B18)</f>
        <v>76.59</v>
      </c>
      <c r="C19" s="2"/>
      <c r="D19" s="2"/>
      <c r="E19" s="2"/>
      <c r="F19" s="2"/>
      <c r="G19" s="2"/>
    </row>
    <row r="21" ht="12.75">
      <c r="A21" s="1"/>
    </row>
    <row r="22" ht="12.75">
      <c r="A22" s="1"/>
    </row>
    <row r="23" ht="12.75">
      <c r="A23" s="1"/>
    </row>
    <row r="24" ht="12.75">
      <c r="A24" s="1"/>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9"/>
  <sheetViews>
    <sheetView workbookViewId="0" topLeftCell="A1">
      <selection activeCell="F13" sqref="F13"/>
    </sheetView>
  </sheetViews>
  <sheetFormatPr defaultColWidth="9.140625" defaultRowHeight="12.75"/>
  <cols>
    <col min="1" max="1" width="10.140625" style="0" bestFit="1" customWidth="1"/>
  </cols>
  <sheetData>
    <row r="1" spans="1:5" ht="12.75">
      <c r="A1" s="2" t="s">
        <v>112</v>
      </c>
      <c r="B1" s="2" t="s">
        <v>113</v>
      </c>
      <c r="C1" s="2" t="s">
        <v>114</v>
      </c>
      <c r="D1" s="2" t="s">
        <v>115</v>
      </c>
      <c r="E1" s="2" t="s">
        <v>145</v>
      </c>
    </row>
    <row r="2" spans="1:7" ht="12.75">
      <c r="A2" s="1"/>
      <c r="D2" t="s">
        <v>118</v>
      </c>
      <c r="E2" t="s">
        <v>150</v>
      </c>
      <c r="F2" t="s">
        <v>154</v>
      </c>
      <c r="G2" t="s">
        <v>216</v>
      </c>
    </row>
    <row r="3" spans="1:7" ht="12.75">
      <c r="A3" s="1">
        <v>40851</v>
      </c>
      <c r="B3">
        <v>7.8</v>
      </c>
      <c r="C3" t="s">
        <v>215</v>
      </c>
      <c r="D3" t="s">
        <v>125</v>
      </c>
      <c r="E3" t="s">
        <v>146</v>
      </c>
      <c r="F3" t="s">
        <v>149</v>
      </c>
      <c r="G3" t="s">
        <v>531</v>
      </c>
    </row>
    <row r="4" spans="1:4" ht="12.75">
      <c r="A4" s="1">
        <v>40617</v>
      </c>
      <c r="B4">
        <v>8.8</v>
      </c>
      <c r="C4" t="s">
        <v>532</v>
      </c>
      <c r="D4" t="s">
        <v>118</v>
      </c>
    </row>
    <row r="5" spans="1:4" ht="12.75">
      <c r="A5" s="1">
        <v>40575</v>
      </c>
      <c r="B5">
        <v>8.8</v>
      </c>
      <c r="C5" t="s">
        <v>532</v>
      </c>
      <c r="D5" t="s">
        <v>125</v>
      </c>
    </row>
    <row r="6" spans="1:4" ht="12.75">
      <c r="A6" s="1">
        <v>40717</v>
      </c>
      <c r="B6">
        <v>8.8</v>
      </c>
      <c r="C6" t="s">
        <v>532</v>
      </c>
      <c r="D6" t="s">
        <v>125</v>
      </c>
    </row>
    <row r="7" spans="1:4" ht="12.75">
      <c r="A7" s="1">
        <v>40652</v>
      </c>
      <c r="B7">
        <v>8.8</v>
      </c>
      <c r="C7" t="s">
        <v>532</v>
      </c>
      <c r="D7" t="s">
        <v>125</v>
      </c>
    </row>
    <row r="8" spans="1:7" ht="12.75">
      <c r="A8" s="1">
        <v>40857</v>
      </c>
      <c r="B8">
        <v>1.71</v>
      </c>
      <c r="C8" t="s">
        <v>215</v>
      </c>
      <c r="D8" t="s">
        <v>125</v>
      </c>
      <c r="E8" t="s">
        <v>146</v>
      </c>
      <c r="F8" t="s">
        <v>149</v>
      </c>
      <c r="G8" t="s">
        <v>718</v>
      </c>
    </row>
    <row r="9" spans="1:6" ht="12.75">
      <c r="A9" s="1">
        <v>40778</v>
      </c>
      <c r="B9">
        <v>1.92</v>
      </c>
      <c r="C9" t="s">
        <v>215</v>
      </c>
      <c r="D9" t="s">
        <v>125</v>
      </c>
      <c r="E9" t="s">
        <v>146</v>
      </c>
      <c r="F9" t="s">
        <v>149</v>
      </c>
    </row>
    <row r="10" spans="1:6" ht="12.75">
      <c r="A10" s="1">
        <v>40714</v>
      </c>
      <c r="B10">
        <v>1.68</v>
      </c>
      <c r="C10" t="s">
        <v>215</v>
      </c>
      <c r="D10" t="s">
        <v>125</v>
      </c>
      <c r="E10" t="s">
        <v>146</v>
      </c>
      <c r="F10" t="s">
        <v>149</v>
      </c>
    </row>
    <row r="11" spans="1:6" ht="12.75">
      <c r="A11" s="1">
        <v>40764</v>
      </c>
      <c r="B11">
        <v>1.28</v>
      </c>
      <c r="C11" t="s">
        <v>215</v>
      </c>
      <c r="D11" t="s">
        <v>125</v>
      </c>
      <c r="E11" t="s">
        <v>146</v>
      </c>
      <c r="F11" t="s">
        <v>149</v>
      </c>
    </row>
    <row r="12" spans="1:6" ht="12.75">
      <c r="A12" s="1">
        <v>40674</v>
      </c>
      <c r="B12">
        <v>2.56</v>
      </c>
      <c r="C12" t="s">
        <v>215</v>
      </c>
      <c r="D12" t="s">
        <v>125</v>
      </c>
      <c r="E12" t="s">
        <v>146</v>
      </c>
      <c r="F12" t="s">
        <v>149</v>
      </c>
    </row>
    <row r="25" s="2" customFormat="1" ht="12.75">
      <c r="B25" s="2">
        <f>SUM(B2:B24)</f>
        <v>52.150000000000006</v>
      </c>
    </row>
    <row r="27" ht="12.75">
      <c r="A27" s="1"/>
    </row>
    <row r="28" ht="12.75">
      <c r="A28" s="1"/>
    </row>
    <row r="29" ht="12.75">
      <c r="A29" s="1"/>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11"/>
  <sheetViews>
    <sheetView workbookViewId="0" topLeftCell="A1">
      <selection activeCell="B10" sqref="B10"/>
    </sheetView>
  </sheetViews>
  <sheetFormatPr defaultColWidth="9.140625" defaultRowHeight="12.75"/>
  <sheetData>
    <row r="1" spans="1:5" ht="12.75">
      <c r="A1" s="2" t="s">
        <v>112</v>
      </c>
      <c r="B1" s="2" t="s">
        <v>113</v>
      </c>
      <c r="C1" s="2" t="s">
        <v>114</v>
      </c>
      <c r="D1" s="2" t="s">
        <v>115</v>
      </c>
      <c r="E1" s="2" t="s">
        <v>145</v>
      </c>
    </row>
    <row r="2" spans="1:4" ht="12.75">
      <c r="A2" s="1"/>
      <c r="C2" t="s">
        <v>138</v>
      </c>
      <c r="D2" t="s">
        <v>139</v>
      </c>
    </row>
    <row r="3" spans="1:4" ht="12.75">
      <c r="A3" s="1"/>
      <c r="C3" t="s">
        <v>141</v>
      </c>
      <c r="D3" t="s">
        <v>140</v>
      </c>
    </row>
    <row r="4" spans="1:3" ht="12.75">
      <c r="A4" s="1"/>
      <c r="C4" t="s">
        <v>142</v>
      </c>
    </row>
    <row r="5" spans="1:3" ht="12.75">
      <c r="A5" s="1"/>
      <c r="C5" t="s">
        <v>142</v>
      </c>
    </row>
    <row r="6" spans="3:6" ht="12.75">
      <c r="C6" t="s">
        <v>141</v>
      </c>
      <c r="F6" t="s">
        <v>204</v>
      </c>
    </row>
    <row r="9" s="2" customFormat="1" ht="12.75">
      <c r="B9" s="2">
        <f>SUM(B2:B6)</f>
        <v>0</v>
      </c>
    </row>
    <row r="10" spans="2:5" ht="12.75">
      <c r="B10">
        <v>412</v>
      </c>
      <c r="C10" t="s">
        <v>196</v>
      </c>
      <c r="E10" t="s">
        <v>539</v>
      </c>
    </row>
    <row r="11" ht="12.75">
      <c r="B11" s="2">
        <f>SUM(B9:B10)</f>
        <v>412</v>
      </c>
    </row>
  </sheetData>
  <printOptions/>
  <pageMargins left="0.75" right="0.75" top="1" bottom="1" header="0.5" footer="0.5"/>
  <pageSetup orientation="portrait" r:id="rId1"/>
</worksheet>
</file>

<file path=xl/worksheets/sheet16.xml><?xml version="1.0" encoding="utf-8"?>
<worksheet xmlns="http://schemas.openxmlformats.org/spreadsheetml/2006/main" xmlns:r="http://schemas.openxmlformats.org/officeDocument/2006/relationships">
  <dimension ref="A1:J30"/>
  <sheetViews>
    <sheetView workbookViewId="0" topLeftCell="A1">
      <selection activeCell="H27" sqref="H27"/>
    </sheetView>
  </sheetViews>
  <sheetFormatPr defaultColWidth="9.140625" defaultRowHeight="12.75"/>
  <sheetData>
    <row r="1" spans="1:5" ht="12.75">
      <c r="A1" s="2" t="s">
        <v>112</v>
      </c>
      <c r="B1" s="2" t="s">
        <v>113</v>
      </c>
      <c r="C1" s="2" t="s">
        <v>114</v>
      </c>
      <c r="D1" s="2" t="s">
        <v>115</v>
      </c>
      <c r="E1" s="2" t="s">
        <v>145</v>
      </c>
    </row>
    <row r="2" spans="1:5" ht="12.75">
      <c r="A2" s="1"/>
      <c r="C2" t="s">
        <v>199</v>
      </c>
      <c r="D2" t="s">
        <v>200</v>
      </c>
      <c r="E2" t="s">
        <v>201</v>
      </c>
    </row>
    <row r="3" spans="1:10" ht="12.75">
      <c r="A3" s="1"/>
      <c r="C3" t="s">
        <v>197</v>
      </c>
      <c r="D3" t="s">
        <v>202</v>
      </c>
      <c r="E3" t="s">
        <v>150</v>
      </c>
      <c r="F3" t="s">
        <v>203</v>
      </c>
      <c r="G3">
        <v>1151.36</v>
      </c>
      <c r="H3" t="s">
        <v>156</v>
      </c>
      <c r="I3" s="1">
        <v>40415</v>
      </c>
      <c r="J3" t="s">
        <v>202</v>
      </c>
    </row>
    <row r="4" spans="1:6" ht="12.75">
      <c r="A4" s="1">
        <v>40739</v>
      </c>
      <c r="B4">
        <v>5.58</v>
      </c>
      <c r="C4" t="s">
        <v>654</v>
      </c>
      <c r="D4" t="s">
        <v>118</v>
      </c>
      <c r="E4" t="s">
        <v>146</v>
      </c>
      <c r="F4" t="s">
        <v>655</v>
      </c>
    </row>
    <row r="5" spans="1:9" ht="12.75">
      <c r="A5" s="1"/>
      <c r="I5" s="1"/>
    </row>
    <row r="25" spans="1:2" s="2" customFormat="1" ht="12.75">
      <c r="A25" s="2" t="s">
        <v>159</v>
      </c>
      <c r="B25" s="2">
        <f>SUM(B2:B24)</f>
        <v>5.58</v>
      </c>
    </row>
    <row r="26" spans="2:8" ht="12.75">
      <c r="B26">
        <v>1100</v>
      </c>
      <c r="C26" t="s">
        <v>198</v>
      </c>
      <c r="F26">
        <v>1100</v>
      </c>
      <c r="G26" t="s">
        <v>540</v>
      </c>
      <c r="H26" t="s">
        <v>156</v>
      </c>
    </row>
    <row r="27" spans="1:2" ht="12.75">
      <c r="A27" s="1" t="s">
        <v>710</v>
      </c>
      <c r="B27">
        <f>SUM(B25:B26)</f>
        <v>1105.58</v>
      </c>
    </row>
    <row r="28" ht="12.75">
      <c r="A28" s="1"/>
    </row>
    <row r="29" ht="12.75">
      <c r="A29" s="1"/>
    </row>
    <row r="30" ht="12.75">
      <c r="A30" s="1"/>
    </row>
  </sheetData>
  <printOptions/>
  <pageMargins left="0.75" right="0.75" top="1" bottom="1" header="0.5" footer="0.5"/>
  <pageSetup orientation="portrait" r:id="rId1"/>
</worksheet>
</file>

<file path=xl/worksheets/sheet17.xml><?xml version="1.0" encoding="utf-8"?>
<worksheet xmlns="http://schemas.openxmlformats.org/spreadsheetml/2006/main" xmlns:r="http://schemas.openxmlformats.org/officeDocument/2006/relationships">
  <dimension ref="A1:I250"/>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B20" sqref="B20"/>
    </sheetView>
  </sheetViews>
  <sheetFormatPr defaultColWidth="9.140625" defaultRowHeight="12.75"/>
  <cols>
    <col min="1" max="2" width="10.140625" style="0" bestFit="1" customWidth="1"/>
  </cols>
  <sheetData>
    <row r="1" spans="1:8" ht="12.75">
      <c r="A1" s="2" t="s">
        <v>112</v>
      </c>
      <c r="B1" s="2" t="s">
        <v>113</v>
      </c>
      <c r="C1" s="2" t="s">
        <v>114</v>
      </c>
      <c r="D1" s="2" t="s">
        <v>115</v>
      </c>
      <c r="E1" s="2" t="s">
        <v>145</v>
      </c>
      <c r="F1" s="4" t="s">
        <v>609</v>
      </c>
      <c r="G1" s="4" t="s">
        <v>610</v>
      </c>
      <c r="H1" s="4" t="s">
        <v>611</v>
      </c>
    </row>
    <row r="2" spans="1:5" ht="12.75">
      <c r="A2" s="1">
        <v>40792</v>
      </c>
      <c r="B2">
        <v>16.46</v>
      </c>
      <c r="D2" t="s">
        <v>212</v>
      </c>
      <c r="E2" t="s">
        <v>598</v>
      </c>
    </row>
    <row r="3" spans="1:5" ht="12.75">
      <c r="A3" s="1">
        <v>40799</v>
      </c>
      <c r="B3">
        <v>21.1</v>
      </c>
      <c r="D3" t="s">
        <v>212</v>
      </c>
      <c r="E3" t="s">
        <v>598</v>
      </c>
    </row>
    <row r="4" spans="1:5" ht="12.75">
      <c r="A4" s="1">
        <v>40800</v>
      </c>
      <c r="B4">
        <v>7.98</v>
      </c>
      <c r="D4" t="s">
        <v>212</v>
      </c>
      <c r="E4" t="s">
        <v>598</v>
      </c>
    </row>
    <row r="5" spans="1:8" ht="12.75">
      <c r="A5" s="1">
        <v>40828</v>
      </c>
      <c r="B5">
        <v>17.98</v>
      </c>
      <c r="D5" t="s">
        <v>223</v>
      </c>
      <c r="E5" t="s">
        <v>598</v>
      </c>
      <c r="H5" t="s">
        <v>597</v>
      </c>
    </row>
    <row r="7" spans="1:5" ht="12.75">
      <c r="A7" s="1">
        <v>40569</v>
      </c>
      <c r="B7">
        <v>23.58</v>
      </c>
      <c r="D7" t="s">
        <v>592</v>
      </c>
      <c r="E7" t="s">
        <v>594</v>
      </c>
    </row>
    <row r="8" spans="1:5" ht="12.75">
      <c r="A8" s="1">
        <v>40729</v>
      </c>
      <c r="B8">
        <v>34.85</v>
      </c>
      <c r="D8" t="s">
        <v>592</v>
      </c>
      <c r="E8" t="s">
        <v>593</v>
      </c>
    </row>
    <row r="9" spans="1:5" ht="12.75">
      <c r="A9" s="1">
        <v>40729</v>
      </c>
      <c r="B9" s="7">
        <v>35.47</v>
      </c>
      <c r="D9" s="7" t="s">
        <v>161</v>
      </c>
      <c r="E9" t="s">
        <v>593</v>
      </c>
    </row>
    <row r="10" spans="1:5" ht="12.75">
      <c r="A10" s="1">
        <v>40557</v>
      </c>
      <c r="B10">
        <v>10.2</v>
      </c>
      <c r="D10" t="s">
        <v>582</v>
      </c>
      <c r="E10" t="s">
        <v>146</v>
      </c>
    </row>
    <row r="11" spans="1:5" ht="12.75">
      <c r="A11" s="1">
        <v>40561</v>
      </c>
      <c r="B11">
        <v>11.6</v>
      </c>
      <c r="D11" t="s">
        <v>582</v>
      </c>
      <c r="E11" t="s">
        <v>146</v>
      </c>
    </row>
    <row r="12" spans="1:8" ht="12.75">
      <c r="A12" s="1">
        <v>40562</v>
      </c>
      <c r="B12" s="7">
        <v>53.78</v>
      </c>
      <c r="D12" s="7" t="s">
        <v>592</v>
      </c>
      <c r="E12" t="s">
        <v>146</v>
      </c>
      <c r="H12" t="s">
        <v>612</v>
      </c>
    </row>
    <row r="13" spans="1:5" ht="12.75">
      <c r="A13" s="1">
        <v>40563</v>
      </c>
      <c r="B13" s="7">
        <v>6.36</v>
      </c>
      <c r="D13" s="7" t="s">
        <v>212</v>
      </c>
      <c r="E13" t="s">
        <v>146</v>
      </c>
    </row>
    <row r="14" spans="1:5" ht="12.75">
      <c r="A14" s="1">
        <v>40564</v>
      </c>
      <c r="B14" s="7">
        <v>13.1</v>
      </c>
      <c r="D14" s="7" t="s">
        <v>582</v>
      </c>
      <c r="E14" t="s">
        <v>146</v>
      </c>
    </row>
    <row r="15" spans="1:5" ht="12.75">
      <c r="A15" s="1">
        <v>40569</v>
      </c>
      <c r="B15" s="7">
        <v>5.09</v>
      </c>
      <c r="D15" s="7" t="s">
        <v>212</v>
      </c>
      <c r="E15" t="s">
        <v>146</v>
      </c>
    </row>
    <row r="16" spans="1:5" ht="12.75">
      <c r="A16" s="1">
        <v>40569</v>
      </c>
      <c r="B16" s="7">
        <v>14.9</v>
      </c>
      <c r="D16" s="7" t="s">
        <v>212</v>
      </c>
      <c r="E16" t="s">
        <v>146</v>
      </c>
    </row>
    <row r="17" spans="1:5" ht="12.75">
      <c r="A17" s="1">
        <v>40570</v>
      </c>
      <c r="B17" s="7">
        <v>8.24</v>
      </c>
      <c r="D17" s="7" t="s">
        <v>212</v>
      </c>
      <c r="E17" t="s">
        <v>146</v>
      </c>
    </row>
    <row r="18" spans="1:5" ht="12.75">
      <c r="A18" s="1">
        <v>40575</v>
      </c>
      <c r="B18" s="7">
        <v>50.2</v>
      </c>
      <c r="D18" s="7" t="s">
        <v>124</v>
      </c>
      <c r="E18" t="s">
        <v>146</v>
      </c>
    </row>
    <row r="19" spans="1:5" ht="12.75">
      <c r="A19" s="1">
        <v>40577</v>
      </c>
      <c r="B19" s="7">
        <v>4.5</v>
      </c>
      <c r="D19" s="7" t="s">
        <v>212</v>
      </c>
      <c r="E19" t="s">
        <v>146</v>
      </c>
    </row>
    <row r="20" spans="1:5" ht="12.75">
      <c r="A20" s="1">
        <v>40578</v>
      </c>
      <c r="B20">
        <v>8</v>
      </c>
      <c r="D20" t="s">
        <v>582</v>
      </c>
      <c r="E20" t="s">
        <v>146</v>
      </c>
    </row>
    <row r="21" spans="1:5" ht="12.75">
      <c r="A21" s="1">
        <v>40581</v>
      </c>
      <c r="B21">
        <v>12.6</v>
      </c>
      <c r="D21" t="s">
        <v>582</v>
      </c>
      <c r="E21" t="s">
        <v>146</v>
      </c>
    </row>
    <row r="22" spans="1:5" ht="12.75">
      <c r="A22" s="1">
        <v>40583</v>
      </c>
      <c r="B22">
        <v>3.49</v>
      </c>
      <c r="D22" t="s">
        <v>212</v>
      </c>
      <c r="E22" t="s">
        <v>146</v>
      </c>
    </row>
    <row r="23" spans="1:5" ht="12.75">
      <c r="A23" s="1">
        <v>40583</v>
      </c>
      <c r="B23" s="7">
        <v>21.9</v>
      </c>
      <c r="D23" s="7" t="s">
        <v>586</v>
      </c>
      <c r="E23" t="s">
        <v>146</v>
      </c>
    </row>
    <row r="24" spans="1:8" ht="12.75">
      <c r="A24" s="1">
        <v>40583</v>
      </c>
      <c r="B24" s="7">
        <v>37.17</v>
      </c>
      <c r="D24" s="7" t="s">
        <v>161</v>
      </c>
      <c r="E24" t="s">
        <v>146</v>
      </c>
      <c r="H24" t="s">
        <v>612</v>
      </c>
    </row>
    <row r="25" spans="1:5" ht="12.75">
      <c r="A25" s="1">
        <v>40585</v>
      </c>
      <c r="B25">
        <v>8.38</v>
      </c>
      <c r="D25" t="s">
        <v>212</v>
      </c>
      <c r="E25" t="s">
        <v>146</v>
      </c>
    </row>
    <row r="26" spans="1:5" ht="12.75">
      <c r="A26" s="1">
        <v>40588</v>
      </c>
      <c r="B26" s="7">
        <v>5.78</v>
      </c>
      <c r="D26" s="7" t="s">
        <v>223</v>
      </c>
      <c r="E26" t="s">
        <v>146</v>
      </c>
    </row>
    <row r="27" spans="1:5" ht="12.75">
      <c r="A27" s="1">
        <v>40588</v>
      </c>
      <c r="B27" s="7">
        <v>4.99</v>
      </c>
      <c r="D27" s="7" t="s">
        <v>582</v>
      </c>
      <c r="E27" t="s">
        <v>146</v>
      </c>
    </row>
    <row r="28" spans="1:5" ht="12.75">
      <c r="A28" s="1">
        <v>40589</v>
      </c>
      <c r="B28" s="7">
        <v>5.99</v>
      </c>
      <c r="D28" s="7" t="s">
        <v>212</v>
      </c>
      <c r="E28" t="s">
        <v>146</v>
      </c>
    </row>
    <row r="29" spans="1:5" ht="12.75">
      <c r="A29" s="1">
        <v>40590</v>
      </c>
      <c r="B29" s="7">
        <v>29.92</v>
      </c>
      <c r="D29" s="7" t="s">
        <v>592</v>
      </c>
      <c r="E29" t="s">
        <v>146</v>
      </c>
    </row>
    <row r="30" spans="1:5" ht="12.75">
      <c r="A30" s="1">
        <v>40591</v>
      </c>
      <c r="B30" s="7">
        <v>21.96</v>
      </c>
      <c r="D30" s="7" t="s">
        <v>223</v>
      </c>
      <c r="E30" t="s">
        <v>146</v>
      </c>
    </row>
    <row r="31" spans="1:5" ht="12.75">
      <c r="A31" s="1">
        <v>40596</v>
      </c>
      <c r="B31" s="7">
        <v>12.25</v>
      </c>
      <c r="D31" s="7" t="s">
        <v>212</v>
      </c>
      <c r="E31" t="s">
        <v>146</v>
      </c>
    </row>
    <row r="32" spans="1:5" ht="12.75">
      <c r="A32" s="1">
        <v>40597</v>
      </c>
      <c r="B32" s="7">
        <v>14.96</v>
      </c>
      <c r="D32" s="7" t="s">
        <v>592</v>
      </c>
      <c r="E32" t="s">
        <v>146</v>
      </c>
    </row>
    <row r="33" spans="1:5" ht="12.75">
      <c r="A33" s="1">
        <v>40597</v>
      </c>
      <c r="B33" s="7">
        <v>4.79</v>
      </c>
      <c r="D33" s="7" t="s">
        <v>212</v>
      </c>
      <c r="E33" t="s">
        <v>146</v>
      </c>
    </row>
    <row r="34" spans="1:5" ht="12.75">
      <c r="A34" s="1">
        <v>40598</v>
      </c>
      <c r="B34">
        <v>12.69</v>
      </c>
      <c r="D34" t="s">
        <v>212</v>
      </c>
      <c r="E34" t="s">
        <v>146</v>
      </c>
    </row>
    <row r="35" spans="1:5" ht="12.75">
      <c r="A35" s="1">
        <v>40598</v>
      </c>
      <c r="B35" s="7">
        <v>9.75</v>
      </c>
      <c r="D35" s="7" t="s">
        <v>608</v>
      </c>
      <c r="E35" t="s">
        <v>146</v>
      </c>
    </row>
    <row r="36" spans="1:5" ht="12.75">
      <c r="A36" s="1">
        <v>40598</v>
      </c>
      <c r="B36" s="7">
        <v>4.79</v>
      </c>
      <c r="D36" s="7" t="s">
        <v>212</v>
      </c>
      <c r="E36" t="s">
        <v>146</v>
      </c>
    </row>
    <row r="37" spans="1:5" ht="12.75">
      <c r="A37" s="1">
        <v>40604</v>
      </c>
      <c r="B37">
        <v>44.89</v>
      </c>
      <c r="D37" s="7" t="s">
        <v>124</v>
      </c>
      <c r="E37" t="s">
        <v>146</v>
      </c>
    </row>
    <row r="38" spans="1:5" ht="12.75">
      <c r="A38" s="1">
        <v>40605</v>
      </c>
      <c r="B38">
        <v>5</v>
      </c>
      <c r="D38" t="s">
        <v>212</v>
      </c>
      <c r="E38" t="s">
        <v>146</v>
      </c>
    </row>
    <row r="39" spans="1:5" ht="12.75">
      <c r="A39" s="1">
        <v>40606</v>
      </c>
      <c r="B39">
        <v>7.36</v>
      </c>
      <c r="D39" t="s">
        <v>586</v>
      </c>
      <c r="E39" t="s">
        <v>146</v>
      </c>
    </row>
    <row r="40" spans="1:5" ht="12.75">
      <c r="A40" s="1">
        <v>40606</v>
      </c>
      <c r="B40">
        <v>5</v>
      </c>
      <c r="D40" t="s">
        <v>212</v>
      </c>
      <c r="E40" t="s">
        <v>146</v>
      </c>
    </row>
    <row r="41" spans="1:5" ht="12.75">
      <c r="A41" s="1">
        <v>40609</v>
      </c>
      <c r="B41">
        <v>8.1</v>
      </c>
      <c r="D41" t="s">
        <v>582</v>
      </c>
      <c r="E41" t="s">
        <v>146</v>
      </c>
    </row>
    <row r="42" spans="1:5" ht="12.75">
      <c r="A42" s="1">
        <v>40610</v>
      </c>
      <c r="B42">
        <v>5.69</v>
      </c>
      <c r="D42" t="s">
        <v>212</v>
      </c>
      <c r="E42" t="s">
        <v>146</v>
      </c>
    </row>
    <row r="43" spans="1:5" ht="12.75">
      <c r="A43" s="1">
        <v>40610</v>
      </c>
      <c r="B43" s="7">
        <v>1.55</v>
      </c>
      <c r="D43" s="7" t="s">
        <v>212</v>
      </c>
      <c r="E43" t="s">
        <v>146</v>
      </c>
    </row>
    <row r="44" spans="1:5" ht="12.75">
      <c r="A44" s="1">
        <v>40610</v>
      </c>
      <c r="B44" s="7">
        <v>8</v>
      </c>
      <c r="D44" s="7" t="s">
        <v>582</v>
      </c>
      <c r="E44" t="s">
        <v>146</v>
      </c>
    </row>
    <row r="45" spans="1:5" ht="12.75">
      <c r="A45" s="1">
        <v>40611</v>
      </c>
      <c r="B45">
        <v>8.4</v>
      </c>
      <c r="D45" t="s">
        <v>582</v>
      </c>
      <c r="E45" t="s">
        <v>146</v>
      </c>
    </row>
    <row r="46" spans="1:5" ht="12.75">
      <c r="A46" s="1">
        <v>40611</v>
      </c>
      <c r="B46" s="7">
        <v>5</v>
      </c>
      <c r="D46" s="7" t="s">
        <v>212</v>
      </c>
      <c r="E46" t="s">
        <v>146</v>
      </c>
    </row>
    <row r="47" spans="1:5" ht="12.75">
      <c r="A47" s="1">
        <v>40612</v>
      </c>
      <c r="B47" s="7">
        <v>20</v>
      </c>
      <c r="D47" s="7" t="s">
        <v>121</v>
      </c>
      <c r="E47" t="s">
        <v>146</v>
      </c>
    </row>
    <row r="48" spans="1:5" ht="12.75">
      <c r="A48" s="1">
        <v>40612</v>
      </c>
      <c r="B48" s="7">
        <v>48.5</v>
      </c>
      <c r="D48" s="7" t="s">
        <v>124</v>
      </c>
      <c r="E48" t="s">
        <v>146</v>
      </c>
    </row>
    <row r="49" spans="1:5" ht="12.75">
      <c r="A49" s="1">
        <v>40616</v>
      </c>
      <c r="B49" s="7">
        <v>10.41</v>
      </c>
      <c r="D49" s="7" t="s">
        <v>212</v>
      </c>
      <c r="E49" t="s">
        <v>146</v>
      </c>
    </row>
    <row r="50" spans="1:5" ht="12.75">
      <c r="A50" s="1">
        <v>40617</v>
      </c>
      <c r="B50">
        <v>3.9</v>
      </c>
      <c r="D50" t="s">
        <v>582</v>
      </c>
      <c r="E50" t="s">
        <v>146</v>
      </c>
    </row>
    <row r="51" spans="1:5" ht="12.75">
      <c r="A51" s="1">
        <v>40617</v>
      </c>
      <c r="B51" s="7">
        <v>2.8</v>
      </c>
      <c r="D51" s="7" t="s">
        <v>212</v>
      </c>
      <c r="E51" t="s">
        <v>146</v>
      </c>
    </row>
    <row r="52" spans="1:5" ht="12.75">
      <c r="A52" s="1">
        <v>40617</v>
      </c>
      <c r="B52" s="7">
        <v>6.99</v>
      </c>
      <c r="D52" s="7" t="s">
        <v>212</v>
      </c>
      <c r="E52" t="s">
        <v>146</v>
      </c>
    </row>
    <row r="53" spans="1:8" ht="12.75">
      <c r="A53" s="1">
        <v>40618</v>
      </c>
      <c r="B53">
        <v>9.96</v>
      </c>
      <c r="D53" t="s">
        <v>587</v>
      </c>
      <c r="E53" t="s">
        <v>146</v>
      </c>
      <c r="G53" t="s">
        <v>588</v>
      </c>
      <c r="H53" t="s">
        <v>589</v>
      </c>
    </row>
    <row r="54" spans="1:7" ht="12.75">
      <c r="A54" s="1">
        <v>40618</v>
      </c>
      <c r="B54">
        <v>4.77</v>
      </c>
      <c r="D54" s="7" t="s">
        <v>728</v>
      </c>
      <c r="E54" t="s">
        <v>146</v>
      </c>
      <c r="G54" t="s">
        <v>129</v>
      </c>
    </row>
    <row r="55" spans="1:8" ht="12.75">
      <c r="A55" s="1">
        <v>40618</v>
      </c>
      <c r="B55">
        <v>26.97</v>
      </c>
      <c r="D55" t="s">
        <v>223</v>
      </c>
      <c r="E55" t="s">
        <v>146</v>
      </c>
      <c r="H55" t="s">
        <v>585</v>
      </c>
    </row>
    <row r="56" spans="1:5" ht="12.75">
      <c r="A56" s="1">
        <v>40618</v>
      </c>
      <c r="B56" s="7">
        <v>5</v>
      </c>
      <c r="D56" s="7" t="s">
        <v>212</v>
      </c>
      <c r="E56" t="s">
        <v>146</v>
      </c>
    </row>
    <row r="57" spans="1:5" ht="12.75">
      <c r="A57" s="1">
        <v>40620</v>
      </c>
      <c r="B57">
        <v>5.69</v>
      </c>
      <c r="D57" t="s">
        <v>212</v>
      </c>
      <c r="E57" t="s">
        <v>146</v>
      </c>
    </row>
    <row r="58" spans="1:5" ht="12.75">
      <c r="A58" s="1">
        <v>40620</v>
      </c>
      <c r="B58">
        <v>8</v>
      </c>
      <c r="D58" t="s">
        <v>582</v>
      </c>
      <c r="E58" t="s">
        <v>146</v>
      </c>
    </row>
    <row r="59" spans="1:5" ht="12.75">
      <c r="A59" s="1">
        <v>40621</v>
      </c>
      <c r="B59" s="7">
        <v>5.09</v>
      </c>
      <c r="D59" s="7" t="s">
        <v>212</v>
      </c>
      <c r="E59" t="s">
        <v>146</v>
      </c>
    </row>
    <row r="60" spans="1:5" ht="12.75">
      <c r="A60" s="1">
        <v>40623</v>
      </c>
      <c r="B60">
        <v>15</v>
      </c>
      <c r="D60" t="s">
        <v>582</v>
      </c>
      <c r="E60" t="s">
        <v>146</v>
      </c>
    </row>
    <row r="61" spans="1:5" ht="12.75">
      <c r="A61" s="1">
        <v>40624</v>
      </c>
      <c r="B61">
        <v>4.25</v>
      </c>
      <c r="D61" t="s">
        <v>212</v>
      </c>
      <c r="E61" t="s">
        <v>146</v>
      </c>
    </row>
    <row r="62" spans="1:8" ht="12.75">
      <c r="A62" s="1">
        <v>40625</v>
      </c>
      <c r="B62" s="7">
        <v>54.04</v>
      </c>
      <c r="D62" s="7" t="s">
        <v>161</v>
      </c>
      <c r="E62" t="s">
        <v>146</v>
      </c>
      <c r="H62" t="s">
        <v>606</v>
      </c>
    </row>
    <row r="63" spans="1:5" ht="12.75">
      <c r="A63" s="1">
        <v>40626</v>
      </c>
      <c r="B63">
        <v>15.63</v>
      </c>
      <c r="D63" t="s">
        <v>212</v>
      </c>
      <c r="E63" t="s">
        <v>146</v>
      </c>
    </row>
    <row r="64" spans="1:8" ht="12.75">
      <c r="A64" s="1">
        <v>40626</v>
      </c>
      <c r="B64">
        <v>14.21</v>
      </c>
      <c r="D64" t="s">
        <v>212</v>
      </c>
      <c r="E64" t="s">
        <v>146</v>
      </c>
      <c r="H64" t="s">
        <v>590</v>
      </c>
    </row>
    <row r="65" spans="1:5" ht="12.75">
      <c r="A65" s="1">
        <v>40627</v>
      </c>
      <c r="B65" s="7">
        <v>14.9</v>
      </c>
      <c r="D65" s="7" t="s">
        <v>582</v>
      </c>
      <c r="E65" t="s">
        <v>146</v>
      </c>
    </row>
    <row r="66" spans="1:5" ht="12.75">
      <c r="A66" s="1">
        <v>40630</v>
      </c>
      <c r="B66" s="7">
        <v>3.8</v>
      </c>
      <c r="D66" s="7" t="s">
        <v>582</v>
      </c>
      <c r="E66" t="s">
        <v>146</v>
      </c>
    </row>
    <row r="67" spans="1:5" ht="12.75">
      <c r="A67" s="1">
        <v>40631</v>
      </c>
      <c r="B67" s="7">
        <v>4.25</v>
      </c>
      <c r="D67" s="7" t="s">
        <v>212</v>
      </c>
      <c r="E67" t="s">
        <v>146</v>
      </c>
    </row>
    <row r="68" spans="1:5" ht="12.75">
      <c r="A68" s="1">
        <v>40631</v>
      </c>
      <c r="B68" s="7">
        <v>17.17</v>
      </c>
      <c r="D68" s="7" t="s">
        <v>614</v>
      </c>
      <c r="E68" t="s">
        <v>146</v>
      </c>
    </row>
    <row r="69" spans="1:8" ht="12.75">
      <c r="A69" s="1">
        <v>40632</v>
      </c>
      <c r="B69" s="7">
        <v>23.97</v>
      </c>
      <c r="D69" s="7" t="s">
        <v>223</v>
      </c>
      <c r="E69" t="s">
        <v>146</v>
      </c>
      <c r="H69" t="s">
        <v>604</v>
      </c>
    </row>
    <row r="70" spans="1:5" ht="12.75">
      <c r="A70" s="1">
        <v>40632</v>
      </c>
      <c r="B70" s="7">
        <v>4.25</v>
      </c>
      <c r="D70" s="7" t="s">
        <v>212</v>
      </c>
      <c r="E70" t="s">
        <v>146</v>
      </c>
    </row>
    <row r="71" spans="1:5" ht="12.75">
      <c r="A71" s="1">
        <v>40632</v>
      </c>
      <c r="B71" s="7">
        <v>3.9</v>
      </c>
      <c r="D71" s="7" t="s">
        <v>582</v>
      </c>
      <c r="E71" t="s">
        <v>146</v>
      </c>
    </row>
    <row r="72" spans="1:8" ht="12.75">
      <c r="A72" s="1">
        <v>40633</v>
      </c>
      <c r="B72" s="7">
        <v>9.21</v>
      </c>
      <c r="D72" s="7" t="s">
        <v>592</v>
      </c>
      <c r="E72" t="s">
        <v>146</v>
      </c>
      <c r="H72" t="s">
        <v>613</v>
      </c>
    </row>
    <row r="73" spans="1:5" ht="12.75">
      <c r="A73" s="1">
        <v>40633</v>
      </c>
      <c r="B73" s="7">
        <v>13.59</v>
      </c>
      <c r="D73" s="7" t="s">
        <v>212</v>
      </c>
      <c r="E73" t="s">
        <v>146</v>
      </c>
    </row>
    <row r="74" spans="1:5" ht="12.75">
      <c r="A74" s="1">
        <v>40633</v>
      </c>
      <c r="B74" s="7">
        <v>3.98</v>
      </c>
      <c r="D74" s="7" t="s">
        <v>586</v>
      </c>
      <c r="E74" t="s">
        <v>146</v>
      </c>
    </row>
    <row r="75" spans="1:5" ht="12.75">
      <c r="A75" s="1">
        <v>40633</v>
      </c>
      <c r="B75" s="7">
        <v>3.98</v>
      </c>
      <c r="D75" s="7" t="s">
        <v>212</v>
      </c>
      <c r="E75" t="s">
        <v>146</v>
      </c>
    </row>
    <row r="76" spans="1:5" ht="12.75">
      <c r="A76" s="1">
        <v>40634</v>
      </c>
      <c r="B76" s="7">
        <v>7.03</v>
      </c>
      <c r="D76" s="7" t="s">
        <v>586</v>
      </c>
      <c r="E76" t="s">
        <v>146</v>
      </c>
    </row>
    <row r="77" spans="1:5" ht="12.75">
      <c r="A77" s="1">
        <v>40634</v>
      </c>
      <c r="B77">
        <v>36.05</v>
      </c>
      <c r="D77" s="7" t="s">
        <v>124</v>
      </c>
      <c r="E77" t="s">
        <v>146</v>
      </c>
    </row>
    <row r="78" spans="1:5" ht="12.75">
      <c r="A78" s="1">
        <v>40638</v>
      </c>
      <c r="B78" s="7">
        <v>8.7</v>
      </c>
      <c r="D78" s="7" t="s">
        <v>582</v>
      </c>
      <c r="E78" t="s">
        <v>146</v>
      </c>
    </row>
    <row r="79" spans="1:5" ht="12.75">
      <c r="A79" s="1">
        <v>40638</v>
      </c>
      <c r="B79">
        <v>4.88</v>
      </c>
      <c r="D79" s="7" t="s">
        <v>212</v>
      </c>
      <c r="E79" t="s">
        <v>146</v>
      </c>
    </row>
    <row r="80" spans="1:5" ht="12.75">
      <c r="A80" s="1">
        <v>40639</v>
      </c>
      <c r="B80">
        <v>5</v>
      </c>
      <c r="D80" s="7" t="s">
        <v>212</v>
      </c>
      <c r="E80" t="s">
        <v>146</v>
      </c>
    </row>
    <row r="81" spans="1:5" ht="12.75">
      <c r="A81" s="1">
        <v>40640</v>
      </c>
      <c r="B81">
        <v>8.57</v>
      </c>
      <c r="D81" s="7" t="s">
        <v>212</v>
      </c>
      <c r="E81" t="s">
        <v>146</v>
      </c>
    </row>
    <row r="82" spans="1:5" ht="12.75">
      <c r="A82" s="1">
        <v>40640</v>
      </c>
      <c r="B82">
        <v>4.25</v>
      </c>
      <c r="D82" s="7" t="s">
        <v>212</v>
      </c>
      <c r="E82" t="s">
        <v>146</v>
      </c>
    </row>
    <row r="83" spans="1:5" ht="12.75">
      <c r="A83" s="1">
        <v>40641</v>
      </c>
      <c r="B83" s="7">
        <v>8.47</v>
      </c>
      <c r="D83" s="7" t="s">
        <v>212</v>
      </c>
      <c r="E83" t="s">
        <v>146</v>
      </c>
    </row>
    <row r="84" spans="1:5" ht="12.75">
      <c r="A84" s="1">
        <v>40641</v>
      </c>
      <c r="B84" s="7">
        <v>8.58</v>
      </c>
      <c r="D84" s="7" t="s">
        <v>212</v>
      </c>
      <c r="E84" t="s">
        <v>146</v>
      </c>
    </row>
    <row r="85" spans="1:5" ht="12.75">
      <c r="A85" s="1">
        <v>40645</v>
      </c>
      <c r="B85">
        <v>5</v>
      </c>
      <c r="D85" s="7" t="s">
        <v>212</v>
      </c>
      <c r="E85" t="s">
        <v>146</v>
      </c>
    </row>
    <row r="86" spans="1:5" ht="12.75">
      <c r="A86" s="1">
        <v>40649</v>
      </c>
      <c r="B86" s="7">
        <v>13.7</v>
      </c>
      <c r="D86" s="7" t="s">
        <v>582</v>
      </c>
      <c r="E86" t="s">
        <v>146</v>
      </c>
    </row>
    <row r="87" spans="1:5" ht="12.75">
      <c r="A87" s="1">
        <v>40651</v>
      </c>
      <c r="B87">
        <v>7.8</v>
      </c>
      <c r="D87" t="s">
        <v>582</v>
      </c>
      <c r="E87" t="s">
        <v>146</v>
      </c>
    </row>
    <row r="88" spans="1:6" ht="12.75">
      <c r="A88" s="1">
        <v>40651</v>
      </c>
      <c r="B88" s="7">
        <v>20.46</v>
      </c>
      <c r="D88" s="7" t="s">
        <v>618</v>
      </c>
      <c r="E88" t="s">
        <v>146</v>
      </c>
      <c r="F88" t="s">
        <v>619</v>
      </c>
    </row>
    <row r="89" spans="1:8" ht="12.75">
      <c r="A89" s="1">
        <v>40653</v>
      </c>
      <c r="B89" s="7">
        <v>37</v>
      </c>
      <c r="D89" s="7" t="s">
        <v>582</v>
      </c>
      <c r="E89" t="s">
        <v>146</v>
      </c>
      <c r="H89" t="s">
        <v>620</v>
      </c>
    </row>
    <row r="90" spans="1:5" ht="12.75">
      <c r="A90" s="1">
        <v>40653</v>
      </c>
      <c r="B90" s="7">
        <v>2.5</v>
      </c>
      <c r="D90" s="7" t="s">
        <v>212</v>
      </c>
      <c r="E90" t="s">
        <v>146</v>
      </c>
    </row>
    <row r="91" spans="1:8" ht="12.75">
      <c r="A91" s="1">
        <v>40654</v>
      </c>
      <c r="B91">
        <v>7.4</v>
      </c>
      <c r="D91" t="s">
        <v>582</v>
      </c>
      <c r="E91" t="s">
        <v>146</v>
      </c>
      <c r="H91" t="s">
        <v>584</v>
      </c>
    </row>
    <row r="92" spans="1:5" ht="12.75">
      <c r="A92" s="1">
        <v>40658</v>
      </c>
      <c r="B92">
        <v>5</v>
      </c>
      <c r="D92" s="7" t="s">
        <v>212</v>
      </c>
      <c r="E92" t="s">
        <v>146</v>
      </c>
    </row>
    <row r="93" spans="1:6" ht="12.75">
      <c r="A93" s="1">
        <v>40660</v>
      </c>
      <c r="B93">
        <v>4.88</v>
      </c>
      <c r="D93" s="7" t="s">
        <v>212</v>
      </c>
      <c r="E93" t="s">
        <v>146</v>
      </c>
      <c r="F93" t="s">
        <v>149</v>
      </c>
    </row>
    <row r="94" spans="1:6" ht="12.75">
      <c r="A94" s="1">
        <v>40662</v>
      </c>
      <c r="B94">
        <v>3.58</v>
      </c>
      <c r="D94" s="7" t="s">
        <v>755</v>
      </c>
      <c r="E94" t="s">
        <v>146</v>
      </c>
      <c r="F94" t="s">
        <v>149</v>
      </c>
    </row>
    <row r="95" spans="1:8" ht="12.75">
      <c r="A95" s="1">
        <v>40667</v>
      </c>
      <c r="B95">
        <v>26.24</v>
      </c>
      <c r="D95" t="s">
        <v>118</v>
      </c>
      <c r="E95" t="s">
        <v>146</v>
      </c>
      <c r="H95" t="s">
        <v>585</v>
      </c>
    </row>
    <row r="96" spans="1:5" ht="12.75">
      <c r="A96" s="1">
        <v>40668</v>
      </c>
      <c r="B96">
        <v>1.99</v>
      </c>
      <c r="D96" t="s">
        <v>212</v>
      </c>
      <c r="E96" t="s">
        <v>146</v>
      </c>
    </row>
    <row r="97" spans="1:7" ht="12.75">
      <c r="A97" s="1">
        <v>40669</v>
      </c>
      <c r="B97">
        <v>13</v>
      </c>
      <c r="C97" t="s">
        <v>116</v>
      </c>
      <c r="D97" t="s">
        <v>582</v>
      </c>
      <c r="E97" t="s">
        <v>146</v>
      </c>
      <c r="F97" t="s">
        <v>149</v>
      </c>
      <c r="G97" t="s">
        <v>583</v>
      </c>
    </row>
    <row r="98" spans="1:5" ht="12.75">
      <c r="A98" s="1">
        <v>40671</v>
      </c>
      <c r="B98">
        <v>7.2</v>
      </c>
      <c r="D98" s="7" t="s">
        <v>582</v>
      </c>
      <c r="E98" t="s">
        <v>146</v>
      </c>
    </row>
    <row r="99" spans="1:9" s="7" customFormat="1" ht="12.75">
      <c r="A99" s="1">
        <v>40673</v>
      </c>
      <c r="B99" s="7">
        <v>10.2</v>
      </c>
      <c r="C99"/>
      <c r="D99" s="7" t="s">
        <v>582</v>
      </c>
      <c r="E99" t="s">
        <v>146</v>
      </c>
      <c r="F99"/>
      <c r="G99"/>
      <c r="H99"/>
      <c r="I99"/>
    </row>
    <row r="100" spans="1:5" ht="12.75">
      <c r="A100" s="1">
        <v>40673</v>
      </c>
      <c r="B100">
        <v>3.6</v>
      </c>
      <c r="D100" s="7" t="s">
        <v>582</v>
      </c>
      <c r="E100" t="s">
        <v>146</v>
      </c>
    </row>
    <row r="101" spans="1:5" ht="12.75">
      <c r="A101" s="1">
        <v>40679</v>
      </c>
      <c r="B101">
        <v>6.36</v>
      </c>
      <c r="D101" s="7" t="s">
        <v>212</v>
      </c>
      <c r="E101" t="s">
        <v>146</v>
      </c>
    </row>
    <row r="102" spans="1:5" ht="12.75">
      <c r="A102" s="1">
        <v>40679</v>
      </c>
      <c r="B102">
        <v>5.38</v>
      </c>
      <c r="D102" s="7" t="s">
        <v>212</v>
      </c>
      <c r="E102" t="s">
        <v>146</v>
      </c>
    </row>
    <row r="103" spans="1:5" ht="12.75">
      <c r="A103" s="1">
        <v>40680</v>
      </c>
      <c r="B103">
        <v>38.47</v>
      </c>
      <c r="D103" s="7" t="s">
        <v>118</v>
      </c>
      <c r="E103" t="s">
        <v>146</v>
      </c>
    </row>
    <row r="104" spans="1:6" ht="12.75">
      <c r="A104" s="1">
        <v>40681</v>
      </c>
      <c r="B104">
        <v>6</v>
      </c>
      <c r="D104" s="7" t="s">
        <v>729</v>
      </c>
      <c r="E104" t="s">
        <v>146</v>
      </c>
      <c r="F104" t="s">
        <v>149</v>
      </c>
    </row>
    <row r="105" spans="1:5" ht="12.75">
      <c r="A105" s="1">
        <v>40681</v>
      </c>
      <c r="B105">
        <v>5</v>
      </c>
      <c r="D105" s="7" t="s">
        <v>212</v>
      </c>
      <c r="E105" t="s">
        <v>146</v>
      </c>
    </row>
    <row r="106" spans="1:5" ht="12.75">
      <c r="A106" s="1">
        <v>40681</v>
      </c>
      <c r="B106">
        <v>6.4</v>
      </c>
      <c r="D106" s="7" t="s">
        <v>582</v>
      </c>
      <c r="E106" t="s">
        <v>146</v>
      </c>
    </row>
    <row r="107" spans="1:5" ht="12.75">
      <c r="A107" s="1">
        <v>40681</v>
      </c>
      <c r="B107">
        <v>4.25</v>
      </c>
      <c r="D107" s="7" t="s">
        <v>212</v>
      </c>
      <c r="E107" t="s">
        <v>146</v>
      </c>
    </row>
    <row r="108" spans="1:5" ht="12.75">
      <c r="A108" s="1">
        <v>40681</v>
      </c>
      <c r="B108">
        <v>11.34</v>
      </c>
      <c r="D108" s="7" t="s">
        <v>212</v>
      </c>
      <c r="E108" t="s">
        <v>146</v>
      </c>
    </row>
    <row r="109" spans="1:9" ht="12.75">
      <c r="A109" s="1">
        <v>40681</v>
      </c>
      <c r="B109">
        <v>3.8</v>
      </c>
      <c r="D109" s="7" t="s">
        <v>582</v>
      </c>
      <c r="E109" t="s">
        <v>146</v>
      </c>
      <c r="H109" t="s">
        <v>590</v>
      </c>
      <c r="I109" t="s">
        <v>624</v>
      </c>
    </row>
    <row r="110" spans="1:5" ht="12.75">
      <c r="A110" s="1">
        <v>40683</v>
      </c>
      <c r="B110">
        <v>10.57</v>
      </c>
      <c r="D110" s="7" t="s">
        <v>212</v>
      </c>
      <c r="E110" t="s">
        <v>146</v>
      </c>
    </row>
    <row r="111" spans="1:5" ht="12.75">
      <c r="A111" s="1">
        <v>40684</v>
      </c>
      <c r="B111">
        <v>5</v>
      </c>
      <c r="D111" s="7" t="s">
        <v>212</v>
      </c>
      <c r="E111" t="s">
        <v>146</v>
      </c>
    </row>
    <row r="112" spans="1:5" ht="12.75">
      <c r="A112" s="1">
        <v>40684</v>
      </c>
      <c r="B112">
        <v>2.6</v>
      </c>
      <c r="D112" s="7" t="s">
        <v>582</v>
      </c>
      <c r="E112" t="s">
        <v>146</v>
      </c>
    </row>
    <row r="113" spans="1:5" ht="12.75">
      <c r="A113" s="1">
        <v>40686</v>
      </c>
      <c r="B113">
        <v>6.3</v>
      </c>
      <c r="D113" t="s">
        <v>582</v>
      </c>
      <c r="E113" t="s">
        <v>146</v>
      </c>
    </row>
    <row r="114" spans="1:5" ht="12.75">
      <c r="A114" s="1">
        <v>40686</v>
      </c>
      <c r="B114">
        <v>5</v>
      </c>
      <c r="D114" s="7" t="s">
        <v>212</v>
      </c>
      <c r="E114" t="s">
        <v>146</v>
      </c>
    </row>
    <row r="115" spans="1:5" ht="12.75">
      <c r="A115" s="1">
        <v>40686</v>
      </c>
      <c r="B115">
        <v>3.6</v>
      </c>
      <c r="D115" s="7" t="s">
        <v>582</v>
      </c>
      <c r="E115" t="s">
        <v>146</v>
      </c>
    </row>
    <row r="116" spans="1:5" ht="12.75">
      <c r="A116" s="1">
        <v>40687</v>
      </c>
      <c r="B116">
        <v>5</v>
      </c>
      <c r="D116" s="7" t="s">
        <v>212</v>
      </c>
      <c r="E116" t="s">
        <v>146</v>
      </c>
    </row>
    <row r="117" spans="1:5" ht="12.75">
      <c r="A117" s="1">
        <v>40688</v>
      </c>
      <c r="B117">
        <v>5.4</v>
      </c>
      <c r="D117" s="7" t="s">
        <v>582</v>
      </c>
      <c r="E117" t="s">
        <v>146</v>
      </c>
    </row>
    <row r="118" spans="1:5" ht="12.75">
      <c r="A118" s="1">
        <v>40688</v>
      </c>
      <c r="B118">
        <v>7.4</v>
      </c>
      <c r="D118" s="7" t="s">
        <v>582</v>
      </c>
      <c r="E118" t="s">
        <v>146</v>
      </c>
    </row>
    <row r="119" spans="1:5" ht="12.75">
      <c r="A119" s="1">
        <v>40689</v>
      </c>
      <c r="B119">
        <v>11.5</v>
      </c>
      <c r="D119" s="7" t="s">
        <v>582</v>
      </c>
      <c r="E119" t="s">
        <v>146</v>
      </c>
    </row>
    <row r="120" spans="1:7" ht="12.75">
      <c r="A120" s="1">
        <v>40691</v>
      </c>
      <c r="B120">
        <v>7.97</v>
      </c>
      <c r="D120" s="7" t="s">
        <v>728</v>
      </c>
      <c r="E120" t="s">
        <v>146</v>
      </c>
      <c r="G120" t="s">
        <v>129</v>
      </c>
    </row>
    <row r="121" spans="1:5" ht="12.75">
      <c r="A121" s="1">
        <v>40693</v>
      </c>
      <c r="B121">
        <v>12.9</v>
      </c>
      <c r="D121" s="7" t="s">
        <v>582</v>
      </c>
      <c r="E121" t="s">
        <v>146</v>
      </c>
    </row>
    <row r="122" spans="1:9" ht="12.75">
      <c r="A122" s="1">
        <v>40694</v>
      </c>
      <c r="B122">
        <v>4.99</v>
      </c>
      <c r="D122" s="7" t="s">
        <v>212</v>
      </c>
      <c r="E122" t="s">
        <v>146</v>
      </c>
      <c r="H122" t="s">
        <v>590</v>
      </c>
      <c r="I122" t="s">
        <v>625</v>
      </c>
    </row>
    <row r="123" spans="1:5" ht="12.75">
      <c r="A123" s="1">
        <v>40694</v>
      </c>
      <c r="B123">
        <v>5.97</v>
      </c>
      <c r="D123" s="7" t="s">
        <v>212</v>
      </c>
      <c r="E123" t="s">
        <v>146</v>
      </c>
    </row>
    <row r="124" spans="1:5" ht="12.75">
      <c r="A124" s="1">
        <v>40696</v>
      </c>
      <c r="B124">
        <v>6.3</v>
      </c>
      <c r="D124" s="7" t="s">
        <v>582</v>
      </c>
      <c r="E124" t="s">
        <v>146</v>
      </c>
    </row>
    <row r="125" spans="1:8" ht="12.75">
      <c r="A125" s="1">
        <v>40700</v>
      </c>
      <c r="B125" s="7">
        <v>4.5</v>
      </c>
      <c r="D125" s="7" t="s">
        <v>582</v>
      </c>
      <c r="E125" t="s">
        <v>146</v>
      </c>
      <c r="H125" t="s">
        <v>590</v>
      </c>
    </row>
    <row r="126" spans="1:9" ht="12.75">
      <c r="A126" s="1">
        <v>40701</v>
      </c>
      <c r="B126">
        <v>45.12</v>
      </c>
      <c r="D126" s="7" t="s">
        <v>118</v>
      </c>
      <c r="E126" t="s">
        <v>146</v>
      </c>
      <c r="H126" t="s">
        <v>622</v>
      </c>
      <c r="I126" t="s">
        <v>604</v>
      </c>
    </row>
    <row r="127" spans="1:5" ht="12.75">
      <c r="A127" s="1">
        <v>40704</v>
      </c>
      <c r="B127">
        <v>8.86</v>
      </c>
      <c r="D127" s="7" t="s">
        <v>212</v>
      </c>
      <c r="E127" t="s">
        <v>146</v>
      </c>
    </row>
    <row r="128" spans="1:5" ht="12.75">
      <c r="A128" s="1">
        <v>40707</v>
      </c>
      <c r="B128">
        <v>14.58</v>
      </c>
      <c r="D128" t="s">
        <v>588</v>
      </c>
      <c r="E128" t="s">
        <v>146</v>
      </c>
    </row>
    <row r="129" spans="1:8" ht="12.75">
      <c r="A129" s="1">
        <v>40708</v>
      </c>
      <c r="B129" s="7">
        <v>22.98</v>
      </c>
      <c r="D129" s="7" t="s">
        <v>223</v>
      </c>
      <c r="E129" t="s">
        <v>146</v>
      </c>
      <c r="H129" t="s">
        <v>605</v>
      </c>
    </row>
    <row r="130" spans="1:9" ht="12.75">
      <c r="A130" s="1">
        <v>40709</v>
      </c>
      <c r="B130">
        <v>14</v>
      </c>
      <c r="D130" s="7" t="s">
        <v>120</v>
      </c>
      <c r="E130" t="s">
        <v>146</v>
      </c>
      <c r="H130" t="s">
        <v>590</v>
      </c>
      <c r="I130" t="s">
        <v>621</v>
      </c>
    </row>
    <row r="131" spans="1:5" ht="12.75">
      <c r="A131" s="1">
        <v>40709</v>
      </c>
      <c r="B131">
        <v>3.78</v>
      </c>
      <c r="D131" s="7" t="s">
        <v>212</v>
      </c>
      <c r="E131" t="s">
        <v>146</v>
      </c>
    </row>
    <row r="132" spans="1:8" ht="12.75">
      <c r="A132" s="1">
        <v>40710</v>
      </c>
      <c r="B132">
        <v>11.8</v>
      </c>
      <c r="D132" t="s">
        <v>582</v>
      </c>
      <c r="E132" t="s">
        <v>146</v>
      </c>
      <c r="H132" t="s">
        <v>584</v>
      </c>
    </row>
    <row r="133" spans="1:5" ht="12.75">
      <c r="A133" s="1">
        <v>40710</v>
      </c>
      <c r="B133">
        <v>11.8</v>
      </c>
      <c r="D133" s="7" t="s">
        <v>582</v>
      </c>
      <c r="E133" t="s">
        <v>146</v>
      </c>
    </row>
    <row r="134" spans="1:5" ht="12.75">
      <c r="A134" s="1">
        <v>40710</v>
      </c>
      <c r="B134">
        <v>3.58</v>
      </c>
      <c r="D134" s="7" t="s">
        <v>212</v>
      </c>
      <c r="E134" t="s">
        <v>146</v>
      </c>
    </row>
    <row r="135" spans="1:5" ht="12.75">
      <c r="A135" s="1">
        <v>40711</v>
      </c>
      <c r="B135">
        <v>7.1</v>
      </c>
      <c r="D135" s="7" t="s">
        <v>582</v>
      </c>
      <c r="E135" t="s">
        <v>146</v>
      </c>
    </row>
    <row r="136" spans="1:5" ht="12.75">
      <c r="A136" s="1">
        <v>40714</v>
      </c>
      <c r="B136">
        <v>9.1</v>
      </c>
      <c r="D136" s="7" t="s">
        <v>582</v>
      </c>
      <c r="E136" t="s">
        <v>146</v>
      </c>
    </row>
    <row r="137" spans="1:5" ht="12.75">
      <c r="A137" s="1">
        <v>40716</v>
      </c>
      <c r="B137">
        <v>9.9</v>
      </c>
      <c r="D137" t="s">
        <v>582</v>
      </c>
      <c r="E137" t="s">
        <v>146</v>
      </c>
    </row>
    <row r="138" spans="1:5" ht="12.75">
      <c r="A138" s="1">
        <v>40716</v>
      </c>
      <c r="B138" s="7">
        <v>2.99</v>
      </c>
      <c r="D138" s="7" t="s">
        <v>212</v>
      </c>
      <c r="E138" t="s">
        <v>146</v>
      </c>
    </row>
    <row r="139" spans="1:5" ht="12.75">
      <c r="A139" s="1">
        <v>40717</v>
      </c>
      <c r="B139" s="7">
        <v>6.09</v>
      </c>
      <c r="D139" s="7" t="s">
        <v>118</v>
      </c>
      <c r="E139" t="s">
        <v>146</v>
      </c>
    </row>
    <row r="140" spans="1:8" ht="12.75">
      <c r="A140" s="1">
        <v>40718</v>
      </c>
      <c r="B140">
        <v>6.56</v>
      </c>
      <c r="D140" t="s">
        <v>212</v>
      </c>
      <c r="E140" t="s">
        <v>146</v>
      </c>
      <c r="H140" t="s">
        <v>590</v>
      </c>
    </row>
    <row r="141" spans="1:5" ht="12.75">
      <c r="A141" s="1">
        <v>40718</v>
      </c>
      <c r="B141" s="7">
        <v>4.29</v>
      </c>
      <c r="D141" s="7" t="s">
        <v>212</v>
      </c>
      <c r="E141" t="s">
        <v>146</v>
      </c>
    </row>
    <row r="142" spans="1:5" ht="12.75">
      <c r="A142" s="1">
        <v>40721</v>
      </c>
      <c r="B142" s="7">
        <v>2</v>
      </c>
      <c r="D142" s="7" t="s">
        <v>212</v>
      </c>
      <c r="E142" t="s">
        <v>146</v>
      </c>
    </row>
    <row r="143" spans="1:5" ht="12.75">
      <c r="A143" s="1">
        <v>40721</v>
      </c>
      <c r="B143" s="7">
        <v>5</v>
      </c>
      <c r="D143" s="7" t="s">
        <v>120</v>
      </c>
      <c r="E143" t="s">
        <v>146</v>
      </c>
    </row>
    <row r="144" spans="1:5" ht="12.75">
      <c r="A144" s="1">
        <v>40721</v>
      </c>
      <c r="B144" s="7">
        <v>7.3</v>
      </c>
      <c r="D144" s="7" t="s">
        <v>582</v>
      </c>
      <c r="E144" t="s">
        <v>146</v>
      </c>
    </row>
    <row r="145" spans="1:5" ht="12.75">
      <c r="A145" s="1">
        <v>40721</v>
      </c>
      <c r="B145" s="7">
        <v>9.75</v>
      </c>
      <c r="D145" s="7" t="s">
        <v>120</v>
      </c>
      <c r="E145" t="s">
        <v>146</v>
      </c>
    </row>
    <row r="146" spans="1:6" ht="12.75">
      <c r="A146" s="1">
        <v>40722</v>
      </c>
      <c r="B146">
        <v>6.3</v>
      </c>
      <c r="D146" t="s">
        <v>582</v>
      </c>
      <c r="E146" t="s">
        <v>146</v>
      </c>
      <c r="F146" t="s">
        <v>149</v>
      </c>
    </row>
    <row r="147" spans="1:5" ht="12.75">
      <c r="A147" s="1">
        <v>40723</v>
      </c>
      <c r="B147" s="7">
        <v>6.3</v>
      </c>
      <c r="D147" s="7" t="s">
        <v>582</v>
      </c>
      <c r="E147" t="s">
        <v>146</v>
      </c>
    </row>
    <row r="148" spans="1:5" ht="12.75">
      <c r="A148" s="1">
        <v>40724</v>
      </c>
      <c r="B148" s="7">
        <v>12.78</v>
      </c>
      <c r="D148" s="7" t="s">
        <v>118</v>
      </c>
      <c r="E148" t="s">
        <v>146</v>
      </c>
    </row>
    <row r="149" spans="1:5" ht="12.75">
      <c r="A149" s="1">
        <v>40724</v>
      </c>
      <c r="B149" s="7">
        <v>25.95</v>
      </c>
      <c r="D149" s="7" t="s">
        <v>124</v>
      </c>
      <c r="E149" t="s">
        <v>146</v>
      </c>
    </row>
    <row r="150" spans="1:5" ht="12.75">
      <c r="A150" s="1">
        <v>40725</v>
      </c>
      <c r="B150" s="7">
        <v>37.61</v>
      </c>
      <c r="D150" s="7" t="s">
        <v>118</v>
      </c>
      <c r="E150" t="s">
        <v>146</v>
      </c>
    </row>
    <row r="151" spans="1:5" ht="12.75">
      <c r="A151" s="1">
        <v>40728</v>
      </c>
      <c r="B151" s="7">
        <v>26</v>
      </c>
      <c r="D151" s="7" t="s">
        <v>120</v>
      </c>
      <c r="E151" t="s">
        <v>146</v>
      </c>
    </row>
    <row r="152" spans="1:5" ht="12.75">
      <c r="A152" s="1">
        <v>40730</v>
      </c>
      <c r="B152" s="7">
        <v>14.47</v>
      </c>
      <c r="D152" s="7" t="s">
        <v>223</v>
      </c>
      <c r="E152" t="s">
        <v>146</v>
      </c>
    </row>
    <row r="153" spans="1:5" ht="12.75">
      <c r="A153" s="1">
        <v>40732</v>
      </c>
      <c r="B153" s="7">
        <v>6</v>
      </c>
      <c r="D153" s="7" t="s">
        <v>120</v>
      </c>
      <c r="E153" t="s">
        <v>146</v>
      </c>
    </row>
    <row r="154" spans="1:5" ht="12.75">
      <c r="A154" s="1">
        <v>40735</v>
      </c>
      <c r="B154" s="7">
        <v>33</v>
      </c>
      <c r="D154" s="7" t="s">
        <v>582</v>
      </c>
      <c r="E154" t="s">
        <v>146</v>
      </c>
    </row>
    <row r="155" spans="1:5" ht="12.75">
      <c r="A155" s="1">
        <v>40739</v>
      </c>
      <c r="B155" s="7">
        <v>26.89</v>
      </c>
      <c r="D155" s="7" t="s">
        <v>118</v>
      </c>
      <c r="E155" t="s">
        <v>146</v>
      </c>
    </row>
    <row r="156" spans="1:5" ht="12.75">
      <c r="A156" s="1">
        <v>40742</v>
      </c>
      <c r="B156" s="7">
        <v>9.8</v>
      </c>
      <c r="D156" s="7" t="s">
        <v>582</v>
      </c>
      <c r="E156" t="s">
        <v>146</v>
      </c>
    </row>
    <row r="157" spans="1:8" ht="12.75">
      <c r="A157" s="1">
        <v>40743</v>
      </c>
      <c r="B157" s="7">
        <v>30</v>
      </c>
      <c r="D157" s="7" t="s">
        <v>120</v>
      </c>
      <c r="E157" t="s">
        <v>146</v>
      </c>
      <c r="H157" t="s">
        <v>590</v>
      </c>
    </row>
    <row r="158" spans="1:8" ht="12.75">
      <c r="A158" s="1">
        <v>40745</v>
      </c>
      <c r="B158" s="7">
        <v>18.5</v>
      </c>
      <c r="D158" s="7" t="s">
        <v>118</v>
      </c>
      <c r="E158" t="s">
        <v>146</v>
      </c>
      <c r="H158" t="s">
        <v>617</v>
      </c>
    </row>
    <row r="159" spans="1:5" ht="12.75">
      <c r="A159" s="1">
        <v>40749</v>
      </c>
      <c r="B159" s="7">
        <v>13.2</v>
      </c>
      <c r="D159" s="7" t="s">
        <v>582</v>
      </c>
      <c r="E159" t="s">
        <v>146</v>
      </c>
    </row>
    <row r="160" spans="1:8" ht="12.75">
      <c r="A160" s="1">
        <v>40757</v>
      </c>
      <c r="B160" s="7">
        <v>39.98</v>
      </c>
      <c r="D160" s="7" t="s">
        <v>600</v>
      </c>
      <c r="E160" t="s">
        <v>146</v>
      </c>
      <c r="H160" t="s">
        <v>590</v>
      </c>
    </row>
    <row r="161" spans="1:5" ht="12.75">
      <c r="A161" s="1">
        <v>40758</v>
      </c>
      <c r="B161" s="7">
        <v>4.18</v>
      </c>
      <c r="D161" s="7" t="s">
        <v>212</v>
      </c>
      <c r="E161" t="s">
        <v>146</v>
      </c>
    </row>
    <row r="162" spans="1:5" ht="12.75">
      <c r="A162" s="1">
        <v>40759</v>
      </c>
      <c r="B162" s="7">
        <v>15.28</v>
      </c>
      <c r="D162" s="7" t="s">
        <v>212</v>
      </c>
      <c r="E162" t="s">
        <v>146</v>
      </c>
    </row>
    <row r="163" spans="1:5" ht="12.75">
      <c r="A163" s="1">
        <v>40760</v>
      </c>
      <c r="B163" s="7">
        <v>6.2</v>
      </c>
      <c r="D163" s="7" t="s">
        <v>582</v>
      </c>
      <c r="E163" t="s">
        <v>146</v>
      </c>
    </row>
    <row r="164" spans="1:5" ht="12.75">
      <c r="A164" s="1">
        <v>40761</v>
      </c>
      <c r="B164" s="7">
        <v>2.6</v>
      </c>
      <c r="D164" s="7" t="s">
        <v>582</v>
      </c>
      <c r="E164" t="s">
        <v>146</v>
      </c>
    </row>
    <row r="165" spans="1:5" ht="12.75">
      <c r="A165" s="1">
        <v>40763</v>
      </c>
      <c r="B165" s="7">
        <v>2.6</v>
      </c>
      <c r="D165" s="7" t="s">
        <v>582</v>
      </c>
      <c r="E165" t="s">
        <v>146</v>
      </c>
    </row>
    <row r="166" spans="1:5" ht="12.75">
      <c r="A166" s="1">
        <v>40767</v>
      </c>
      <c r="B166">
        <v>14.45</v>
      </c>
      <c r="D166" t="s">
        <v>582</v>
      </c>
      <c r="E166" t="s">
        <v>146</v>
      </c>
    </row>
    <row r="167" spans="1:5" ht="12.75">
      <c r="A167" s="1">
        <v>40772</v>
      </c>
      <c r="B167">
        <v>11.87</v>
      </c>
      <c r="D167" t="s">
        <v>212</v>
      </c>
      <c r="E167" t="s">
        <v>146</v>
      </c>
    </row>
    <row r="168" spans="1:5" ht="12.75">
      <c r="A168" s="1">
        <v>40772</v>
      </c>
      <c r="B168">
        <v>7.3</v>
      </c>
      <c r="D168" t="s">
        <v>582</v>
      </c>
      <c r="E168" t="s">
        <v>146</v>
      </c>
    </row>
    <row r="169" spans="1:5" ht="12.75">
      <c r="A169" s="1">
        <v>40774</v>
      </c>
      <c r="B169">
        <v>10</v>
      </c>
      <c r="D169" t="s">
        <v>582</v>
      </c>
      <c r="E169" t="s">
        <v>146</v>
      </c>
    </row>
    <row r="170" spans="1:5" ht="12.75">
      <c r="A170" s="1">
        <v>40780</v>
      </c>
      <c r="B170">
        <v>11.75</v>
      </c>
      <c r="D170" t="s">
        <v>212</v>
      </c>
      <c r="E170" t="s">
        <v>146</v>
      </c>
    </row>
    <row r="171" spans="1:5" ht="12.75">
      <c r="A171" s="1">
        <v>40780</v>
      </c>
      <c r="B171">
        <v>3.39</v>
      </c>
      <c r="D171" t="s">
        <v>212</v>
      </c>
      <c r="E171" t="s">
        <v>146</v>
      </c>
    </row>
    <row r="172" spans="1:5" ht="12.75">
      <c r="A172" s="1">
        <v>40785</v>
      </c>
      <c r="B172">
        <v>8.83</v>
      </c>
      <c r="D172" t="s">
        <v>212</v>
      </c>
      <c r="E172" t="s">
        <v>146</v>
      </c>
    </row>
    <row r="173" spans="1:5" ht="12.75">
      <c r="A173" s="1">
        <v>40785</v>
      </c>
      <c r="B173">
        <v>1.59</v>
      </c>
      <c r="D173" t="s">
        <v>212</v>
      </c>
      <c r="E173" t="s">
        <v>146</v>
      </c>
    </row>
    <row r="174" spans="1:5" ht="12.75">
      <c r="A174" s="1">
        <v>40785</v>
      </c>
      <c r="B174" s="7">
        <v>3.6</v>
      </c>
      <c r="D174" s="7" t="s">
        <v>582</v>
      </c>
      <c r="E174" t="s">
        <v>146</v>
      </c>
    </row>
    <row r="175" spans="1:5" ht="12.75">
      <c r="A175" s="1">
        <v>40787</v>
      </c>
      <c r="B175">
        <v>14.03</v>
      </c>
      <c r="D175" t="s">
        <v>212</v>
      </c>
      <c r="E175" t="s">
        <v>146</v>
      </c>
    </row>
    <row r="176" spans="1:5" ht="12.75">
      <c r="A176" s="1">
        <v>40787</v>
      </c>
      <c r="B176">
        <v>5</v>
      </c>
      <c r="D176" t="s">
        <v>212</v>
      </c>
      <c r="E176" t="s">
        <v>146</v>
      </c>
    </row>
    <row r="177" spans="1:5" ht="12.75">
      <c r="A177" s="1">
        <v>40787</v>
      </c>
      <c r="B177">
        <v>3.99</v>
      </c>
      <c r="D177" t="s">
        <v>586</v>
      </c>
      <c r="E177" t="s">
        <v>146</v>
      </c>
    </row>
    <row r="178" spans="1:5" ht="12.75">
      <c r="A178" s="1">
        <v>40791</v>
      </c>
      <c r="B178">
        <v>10.75</v>
      </c>
      <c r="D178" t="s">
        <v>120</v>
      </c>
      <c r="E178" t="s">
        <v>146</v>
      </c>
    </row>
    <row r="179" spans="1:5" ht="12.75">
      <c r="A179" s="1">
        <v>40791</v>
      </c>
      <c r="B179">
        <v>3.6</v>
      </c>
      <c r="D179" t="s">
        <v>582</v>
      </c>
      <c r="E179" t="s">
        <v>146</v>
      </c>
    </row>
    <row r="180" spans="1:5" ht="12.75">
      <c r="A180" s="1">
        <v>40791</v>
      </c>
      <c r="B180">
        <v>7.2</v>
      </c>
      <c r="D180" t="s">
        <v>582</v>
      </c>
      <c r="E180" t="s">
        <v>146</v>
      </c>
    </row>
    <row r="181" spans="1:5" ht="12.75">
      <c r="A181" s="1">
        <v>40791</v>
      </c>
      <c r="B181">
        <v>2.6</v>
      </c>
      <c r="D181" t="s">
        <v>582</v>
      </c>
      <c r="E181" t="s">
        <v>146</v>
      </c>
    </row>
    <row r="182" spans="1:5" ht="12.75">
      <c r="A182" s="1">
        <v>40798</v>
      </c>
      <c r="B182">
        <v>3.59</v>
      </c>
      <c r="D182" t="s">
        <v>212</v>
      </c>
      <c r="E182" t="s">
        <v>146</v>
      </c>
    </row>
    <row r="183" spans="1:5" ht="12.75">
      <c r="A183" s="1">
        <v>40799</v>
      </c>
      <c r="B183">
        <v>21.1</v>
      </c>
      <c r="D183" t="s">
        <v>212</v>
      </c>
      <c r="E183" t="s">
        <v>146</v>
      </c>
    </row>
    <row r="184" spans="1:5" ht="12.75">
      <c r="A184" s="1">
        <v>40800</v>
      </c>
      <c r="B184">
        <v>6.2</v>
      </c>
      <c r="D184" t="s">
        <v>582</v>
      </c>
      <c r="E184" t="s">
        <v>146</v>
      </c>
    </row>
    <row r="185" spans="1:5" ht="12.75">
      <c r="A185" s="1">
        <v>40800</v>
      </c>
      <c r="B185">
        <v>5.1</v>
      </c>
      <c r="D185" t="s">
        <v>582</v>
      </c>
      <c r="E185" t="s">
        <v>146</v>
      </c>
    </row>
    <row r="186" spans="1:5" ht="12.75">
      <c r="A186" s="1">
        <v>40801</v>
      </c>
      <c r="B186">
        <v>13.37</v>
      </c>
      <c r="D186" t="s">
        <v>212</v>
      </c>
      <c r="E186" t="s">
        <v>146</v>
      </c>
    </row>
    <row r="187" spans="1:5" ht="12.75">
      <c r="A187" s="1">
        <v>40802</v>
      </c>
      <c r="B187">
        <v>41.95</v>
      </c>
      <c r="D187" t="s">
        <v>124</v>
      </c>
      <c r="E187" t="s">
        <v>146</v>
      </c>
    </row>
    <row r="188" spans="1:8" ht="12.75">
      <c r="A188" s="1">
        <v>40803</v>
      </c>
      <c r="B188">
        <v>9.48</v>
      </c>
      <c r="D188" t="s">
        <v>224</v>
      </c>
      <c r="E188" t="s">
        <v>146</v>
      </c>
      <c r="H188" t="s">
        <v>596</v>
      </c>
    </row>
    <row r="189" spans="1:7" ht="12.75">
      <c r="A189" s="1">
        <v>40805</v>
      </c>
      <c r="B189">
        <v>4.77</v>
      </c>
      <c r="D189" s="7" t="s">
        <v>728</v>
      </c>
      <c r="E189" t="s">
        <v>146</v>
      </c>
      <c r="G189" t="s">
        <v>129</v>
      </c>
    </row>
    <row r="190" spans="1:5" ht="12.75">
      <c r="A190" s="1">
        <v>40805</v>
      </c>
      <c r="B190">
        <v>2.58</v>
      </c>
      <c r="D190" t="s">
        <v>212</v>
      </c>
      <c r="E190" t="s">
        <v>146</v>
      </c>
    </row>
    <row r="191" spans="1:5" ht="12.75">
      <c r="A191" s="1">
        <v>40805</v>
      </c>
      <c r="B191">
        <v>9.27</v>
      </c>
      <c r="D191" t="s">
        <v>212</v>
      </c>
      <c r="E191" t="s">
        <v>146</v>
      </c>
    </row>
    <row r="192" spans="1:5" ht="12.75">
      <c r="A192" s="1">
        <v>40805</v>
      </c>
      <c r="B192">
        <v>1</v>
      </c>
      <c r="D192" t="s">
        <v>212</v>
      </c>
      <c r="E192" t="s">
        <v>146</v>
      </c>
    </row>
    <row r="193" spans="1:5" ht="12.75">
      <c r="A193" s="1">
        <v>40806</v>
      </c>
      <c r="B193">
        <v>12.42</v>
      </c>
      <c r="D193" t="s">
        <v>212</v>
      </c>
      <c r="E193" t="s">
        <v>146</v>
      </c>
    </row>
    <row r="194" spans="1:5" ht="12.75">
      <c r="A194" s="1">
        <v>40806</v>
      </c>
      <c r="B194">
        <v>3.98</v>
      </c>
      <c r="D194" t="s">
        <v>212</v>
      </c>
      <c r="E194" t="s">
        <v>146</v>
      </c>
    </row>
    <row r="195" spans="1:8" ht="12.75">
      <c r="A195" s="1">
        <v>40807</v>
      </c>
      <c r="B195">
        <v>53.9</v>
      </c>
      <c r="D195" t="s">
        <v>124</v>
      </c>
      <c r="E195" t="s">
        <v>146</v>
      </c>
      <c r="H195" t="s">
        <v>599</v>
      </c>
    </row>
    <row r="196" spans="1:8" ht="12.75">
      <c r="A196" s="1">
        <v>40808</v>
      </c>
      <c r="B196">
        <v>11.41</v>
      </c>
      <c r="D196" t="s">
        <v>118</v>
      </c>
      <c r="E196" t="s">
        <v>146</v>
      </c>
      <c r="H196" t="s">
        <v>597</v>
      </c>
    </row>
    <row r="197" spans="1:5" ht="12.75">
      <c r="A197" s="1">
        <v>40809</v>
      </c>
      <c r="B197">
        <v>10.98</v>
      </c>
      <c r="D197" s="7" t="s">
        <v>118</v>
      </c>
      <c r="E197" t="s">
        <v>146</v>
      </c>
    </row>
    <row r="198" spans="1:5" ht="12.75">
      <c r="A198" s="1">
        <v>40812</v>
      </c>
      <c r="B198">
        <v>12.8</v>
      </c>
      <c r="D198" t="s">
        <v>582</v>
      </c>
      <c r="E198" t="s">
        <v>146</v>
      </c>
    </row>
    <row r="199" spans="1:5" ht="12.75">
      <c r="A199" s="1">
        <v>40813</v>
      </c>
      <c r="B199">
        <v>4.68</v>
      </c>
      <c r="D199" t="s">
        <v>601</v>
      </c>
      <c r="E199" t="s">
        <v>146</v>
      </c>
    </row>
    <row r="200" spans="1:5" ht="12.75">
      <c r="A200" s="1">
        <v>40815</v>
      </c>
      <c r="B200">
        <v>60.45</v>
      </c>
      <c r="D200" t="s">
        <v>124</v>
      </c>
      <c r="E200" t="s">
        <v>146</v>
      </c>
    </row>
    <row r="201" spans="1:5" ht="12.75">
      <c r="A201" s="1">
        <v>40815</v>
      </c>
      <c r="B201">
        <v>12.18</v>
      </c>
      <c r="D201" t="s">
        <v>595</v>
      </c>
      <c r="E201" t="s">
        <v>146</v>
      </c>
    </row>
    <row r="202" spans="1:5" ht="12.75">
      <c r="A202" s="1">
        <v>40819</v>
      </c>
      <c r="B202">
        <v>6.99</v>
      </c>
      <c r="D202" t="s">
        <v>600</v>
      </c>
      <c r="E202" t="s">
        <v>146</v>
      </c>
    </row>
    <row r="203" spans="1:5" ht="12.75">
      <c r="A203" s="1">
        <v>40819</v>
      </c>
      <c r="B203">
        <v>12.6</v>
      </c>
      <c r="D203" t="s">
        <v>582</v>
      </c>
      <c r="E203" t="s">
        <v>146</v>
      </c>
    </row>
    <row r="204" spans="1:5" ht="12.75">
      <c r="A204" s="1">
        <v>40820</v>
      </c>
      <c r="B204">
        <v>4.99</v>
      </c>
      <c r="D204" t="s">
        <v>212</v>
      </c>
      <c r="E204" t="s">
        <v>146</v>
      </c>
    </row>
    <row r="205" spans="1:5" ht="12.75">
      <c r="A205" s="1">
        <v>40820</v>
      </c>
      <c r="B205">
        <v>4.2</v>
      </c>
      <c r="D205" t="s">
        <v>582</v>
      </c>
      <c r="E205" t="s">
        <v>146</v>
      </c>
    </row>
    <row r="206" spans="1:8" ht="12.75">
      <c r="A206" s="1">
        <v>40820</v>
      </c>
      <c r="B206">
        <v>13.5</v>
      </c>
      <c r="D206" t="s">
        <v>120</v>
      </c>
      <c r="E206" t="s">
        <v>146</v>
      </c>
      <c r="H206" t="s">
        <v>590</v>
      </c>
    </row>
    <row r="207" spans="1:5" ht="12.75">
      <c r="A207" s="1">
        <v>40820</v>
      </c>
      <c r="B207">
        <v>10.2</v>
      </c>
      <c r="D207" t="s">
        <v>582</v>
      </c>
      <c r="E207" t="s">
        <v>146</v>
      </c>
    </row>
    <row r="208" spans="1:5" ht="12.75">
      <c r="A208" s="1">
        <v>40822</v>
      </c>
      <c r="B208">
        <v>2.98</v>
      </c>
      <c r="D208" t="s">
        <v>212</v>
      </c>
      <c r="E208" t="s">
        <v>146</v>
      </c>
    </row>
    <row r="209" spans="1:5" ht="12.75">
      <c r="A209" s="1">
        <v>40823</v>
      </c>
      <c r="B209">
        <v>16.57</v>
      </c>
      <c r="D209" t="s">
        <v>212</v>
      </c>
      <c r="E209" t="s">
        <v>146</v>
      </c>
    </row>
    <row r="210" spans="1:5" ht="12.75">
      <c r="A210" s="1">
        <v>40828</v>
      </c>
      <c r="B210">
        <v>5.83</v>
      </c>
      <c r="D210" t="s">
        <v>600</v>
      </c>
      <c r="E210" t="s">
        <v>146</v>
      </c>
    </row>
    <row r="211" spans="1:5" ht="12.75">
      <c r="A211" s="1">
        <v>40830</v>
      </c>
      <c r="B211">
        <v>7.5</v>
      </c>
      <c r="D211" t="s">
        <v>582</v>
      </c>
      <c r="E211" t="s">
        <v>146</v>
      </c>
    </row>
    <row r="212" spans="1:5" ht="12.75">
      <c r="A212" s="1">
        <v>40830</v>
      </c>
      <c r="B212">
        <v>60.2</v>
      </c>
      <c r="D212" t="s">
        <v>124</v>
      </c>
      <c r="E212" t="s">
        <v>146</v>
      </c>
    </row>
    <row r="213" spans="1:5" ht="12.75">
      <c r="A213" s="1">
        <v>40833</v>
      </c>
      <c r="B213">
        <v>5.5</v>
      </c>
      <c r="D213" t="s">
        <v>582</v>
      </c>
      <c r="E213" t="s">
        <v>146</v>
      </c>
    </row>
    <row r="214" spans="1:5" ht="12.75">
      <c r="A214" s="1">
        <v>40833</v>
      </c>
      <c r="B214">
        <v>13.57</v>
      </c>
      <c r="D214" t="s">
        <v>212</v>
      </c>
      <c r="E214" t="s">
        <v>146</v>
      </c>
    </row>
    <row r="215" spans="1:5" ht="12.75">
      <c r="A215" s="1">
        <v>40841</v>
      </c>
      <c r="B215">
        <v>30</v>
      </c>
      <c r="D215" t="s">
        <v>120</v>
      </c>
      <c r="E215" t="s">
        <v>146</v>
      </c>
    </row>
    <row r="216" spans="1:5" ht="12.75">
      <c r="A216" s="1">
        <v>40847</v>
      </c>
      <c r="B216">
        <v>27</v>
      </c>
      <c r="D216" t="s">
        <v>120</v>
      </c>
      <c r="E216" t="s">
        <v>146</v>
      </c>
    </row>
    <row r="217" spans="1:5" ht="12.75">
      <c r="A217" s="1">
        <v>40848</v>
      </c>
      <c r="B217">
        <v>12</v>
      </c>
      <c r="D217" t="s">
        <v>120</v>
      </c>
      <c r="E217" t="s">
        <v>146</v>
      </c>
    </row>
    <row r="218" spans="1:5" ht="12.75">
      <c r="A218" s="1">
        <v>40848</v>
      </c>
      <c r="B218" s="7">
        <v>4.5</v>
      </c>
      <c r="D218" s="7" t="s">
        <v>120</v>
      </c>
      <c r="E218" t="s">
        <v>146</v>
      </c>
    </row>
    <row r="219" spans="1:5" ht="12.75">
      <c r="A219" s="1">
        <v>40849</v>
      </c>
      <c r="B219" s="7">
        <v>15.57</v>
      </c>
      <c r="D219" s="7" t="s">
        <v>212</v>
      </c>
      <c r="E219" t="s">
        <v>146</v>
      </c>
    </row>
    <row r="220" spans="1:5" ht="12.75">
      <c r="A220" s="1">
        <v>40855</v>
      </c>
      <c r="B220" s="7">
        <v>16.95</v>
      </c>
      <c r="D220" s="7" t="s">
        <v>212</v>
      </c>
      <c r="E220" t="s">
        <v>146</v>
      </c>
    </row>
    <row r="221" spans="1:5" ht="12.75">
      <c r="A221" s="1">
        <v>40857</v>
      </c>
      <c r="B221" s="7">
        <v>39.9</v>
      </c>
      <c r="D221" s="7" t="s">
        <v>602</v>
      </c>
      <c r="E221" t="s">
        <v>146</v>
      </c>
    </row>
    <row r="222" spans="1:5" ht="12.75">
      <c r="A222" s="1">
        <v>40861</v>
      </c>
      <c r="B222">
        <v>1</v>
      </c>
      <c r="D222" t="s">
        <v>212</v>
      </c>
      <c r="E222" t="s">
        <v>146</v>
      </c>
    </row>
    <row r="223" spans="1:8" ht="12.75">
      <c r="A223" s="1">
        <v>40861</v>
      </c>
      <c r="B223">
        <v>17.81</v>
      </c>
      <c r="D223" t="s">
        <v>212</v>
      </c>
      <c r="E223" t="s">
        <v>146</v>
      </c>
      <c r="H223" t="s">
        <v>590</v>
      </c>
    </row>
    <row r="224" spans="1:5" ht="12.75">
      <c r="A224" s="1">
        <v>40863</v>
      </c>
      <c r="B224" s="7">
        <v>60.2</v>
      </c>
      <c r="D224" s="7" t="s">
        <v>124</v>
      </c>
      <c r="E224" t="s">
        <v>146</v>
      </c>
    </row>
    <row r="225" spans="1:5" ht="12.75">
      <c r="A225" s="1">
        <v>40865</v>
      </c>
      <c r="B225">
        <v>9.86</v>
      </c>
      <c r="D225" t="s">
        <v>212</v>
      </c>
      <c r="E225" t="s">
        <v>146</v>
      </c>
    </row>
    <row r="226" spans="1:5" ht="12.75">
      <c r="A226" s="1">
        <v>40865</v>
      </c>
      <c r="B226">
        <v>2.99</v>
      </c>
      <c r="D226" t="s">
        <v>212</v>
      </c>
      <c r="E226" t="s">
        <v>146</v>
      </c>
    </row>
    <row r="227" spans="1:8" ht="12.75">
      <c r="A227" s="1">
        <v>40875</v>
      </c>
      <c r="B227">
        <v>41.45</v>
      </c>
      <c r="D227" t="s">
        <v>602</v>
      </c>
      <c r="E227" t="s">
        <v>146</v>
      </c>
      <c r="H227" t="s">
        <v>590</v>
      </c>
    </row>
    <row r="228" spans="1:5" ht="12.75">
      <c r="A228" s="1">
        <v>40882</v>
      </c>
      <c r="B228">
        <v>14.86</v>
      </c>
      <c r="D228" t="s">
        <v>212</v>
      </c>
      <c r="E228" t="s">
        <v>146</v>
      </c>
    </row>
    <row r="229" spans="1:8" ht="12.75">
      <c r="A229" s="1">
        <v>40883</v>
      </c>
      <c r="B229">
        <v>36.38</v>
      </c>
      <c r="D229" t="s">
        <v>118</v>
      </c>
      <c r="E229" t="s">
        <v>146</v>
      </c>
      <c r="H229" t="s">
        <v>597</v>
      </c>
    </row>
    <row r="230" spans="1:5" ht="12.75">
      <c r="A230" s="1">
        <v>40889</v>
      </c>
      <c r="B230">
        <v>8.49</v>
      </c>
      <c r="D230" t="s">
        <v>212</v>
      </c>
      <c r="E230" t="s">
        <v>146</v>
      </c>
    </row>
    <row r="231" spans="1:5" ht="12.75">
      <c r="A231" s="1">
        <v>40890</v>
      </c>
      <c r="B231">
        <v>2.99</v>
      </c>
      <c r="D231" t="s">
        <v>212</v>
      </c>
      <c r="E231" t="s">
        <v>146</v>
      </c>
    </row>
    <row r="232" spans="1:5" ht="12.75">
      <c r="A232" s="1">
        <v>40891</v>
      </c>
      <c r="B232">
        <v>60.2</v>
      </c>
      <c r="D232" t="s">
        <v>124</v>
      </c>
      <c r="E232" t="s">
        <v>146</v>
      </c>
    </row>
    <row r="233" spans="1:8" ht="12.75">
      <c r="A233" s="1">
        <v>40896</v>
      </c>
      <c r="B233">
        <v>54.95</v>
      </c>
      <c r="D233" t="s">
        <v>124</v>
      </c>
      <c r="E233" t="s">
        <v>146</v>
      </c>
      <c r="H233" t="s">
        <v>590</v>
      </c>
    </row>
    <row r="234" spans="1:5" ht="12.75">
      <c r="A234" s="1">
        <v>40903</v>
      </c>
      <c r="B234">
        <v>16.12</v>
      </c>
      <c r="D234" t="s">
        <v>212</v>
      </c>
      <c r="E234" t="s">
        <v>146</v>
      </c>
    </row>
    <row r="235" spans="1:5" ht="12.75">
      <c r="A235" s="1">
        <v>40569</v>
      </c>
      <c r="B235" s="7">
        <v>5.86</v>
      </c>
      <c r="D235" s="7" t="s">
        <v>592</v>
      </c>
      <c r="E235" t="s">
        <v>591</v>
      </c>
    </row>
    <row r="236" spans="1:8" ht="12.75">
      <c r="A236" s="1">
        <v>40582</v>
      </c>
      <c r="B236">
        <v>52.86</v>
      </c>
      <c r="D236" t="s">
        <v>214</v>
      </c>
      <c r="E236" t="s">
        <v>591</v>
      </c>
      <c r="F236" t="s">
        <v>149</v>
      </c>
      <c r="G236" t="s">
        <v>592</v>
      </c>
      <c r="H236" t="s">
        <v>596</v>
      </c>
    </row>
    <row r="237" spans="1:5" ht="12.75">
      <c r="A237" s="1">
        <v>40583</v>
      </c>
      <c r="B237">
        <v>30.41</v>
      </c>
      <c r="D237" t="s">
        <v>214</v>
      </c>
      <c r="E237" t="s">
        <v>591</v>
      </c>
    </row>
    <row r="238" spans="1:5" ht="12.75">
      <c r="A238" s="1">
        <v>40576</v>
      </c>
      <c r="B238" s="7">
        <v>67.5</v>
      </c>
      <c r="D238" s="7" t="s">
        <v>161</v>
      </c>
      <c r="E238" t="s">
        <v>607</v>
      </c>
    </row>
    <row r="239" spans="1:8" ht="12.75">
      <c r="A239" s="1">
        <v>40599</v>
      </c>
      <c r="B239" s="7">
        <v>40.69</v>
      </c>
      <c r="D239" s="7" t="s">
        <v>592</v>
      </c>
      <c r="E239" t="s">
        <v>616</v>
      </c>
      <c r="H239" t="s">
        <v>613</v>
      </c>
    </row>
    <row r="240" spans="1:8" ht="12.75">
      <c r="A240" s="1">
        <v>40618</v>
      </c>
      <c r="B240" s="7">
        <v>62.99</v>
      </c>
      <c r="D240" s="7" t="s">
        <v>592</v>
      </c>
      <c r="E240" t="s">
        <v>616</v>
      </c>
      <c r="H240" t="s">
        <v>615</v>
      </c>
    </row>
    <row r="241" spans="1:5" ht="12.75">
      <c r="A241" s="1">
        <v>40576</v>
      </c>
      <c r="B241" s="7">
        <v>10.78</v>
      </c>
      <c r="D241" s="7" t="s">
        <v>223</v>
      </c>
      <c r="E241" t="s">
        <v>603</v>
      </c>
    </row>
    <row r="242" spans="1:8" ht="12.75">
      <c r="A242" s="1">
        <v>40611</v>
      </c>
      <c r="B242" s="7">
        <v>28.47</v>
      </c>
      <c r="D242" s="7" t="s">
        <v>223</v>
      </c>
      <c r="E242" t="s">
        <v>603</v>
      </c>
      <c r="H242" t="s">
        <v>612</v>
      </c>
    </row>
    <row r="243" spans="1:5" ht="12.75">
      <c r="A243" s="1">
        <v>40644</v>
      </c>
      <c r="B243">
        <v>47.31</v>
      </c>
      <c r="D243" s="7" t="s">
        <v>592</v>
      </c>
      <c r="E243" t="s">
        <v>603</v>
      </c>
    </row>
    <row r="244" spans="1:9" ht="12.75">
      <c r="A244" s="1">
        <v>40653</v>
      </c>
      <c r="B244">
        <v>57.14</v>
      </c>
      <c r="D244" s="7" t="s">
        <v>121</v>
      </c>
      <c r="E244" t="s">
        <v>603</v>
      </c>
      <c r="H244" t="s">
        <v>622</v>
      </c>
      <c r="I244" t="s">
        <v>623</v>
      </c>
    </row>
    <row r="245" spans="1:5" ht="12.75">
      <c r="A245" s="1">
        <v>40672</v>
      </c>
      <c r="B245">
        <v>71.45</v>
      </c>
      <c r="D245" s="7" t="s">
        <v>592</v>
      </c>
      <c r="E245" t="s">
        <v>603</v>
      </c>
    </row>
    <row r="246" spans="1:5" ht="12.75">
      <c r="A246" s="1">
        <v>40695</v>
      </c>
      <c r="B246">
        <v>43.27</v>
      </c>
      <c r="D246" s="7" t="s">
        <v>592</v>
      </c>
      <c r="E246" t="s">
        <v>603</v>
      </c>
    </row>
    <row r="247" spans="1:5" ht="12.75">
      <c r="A247" s="1">
        <v>40711</v>
      </c>
      <c r="B247">
        <v>5.42</v>
      </c>
      <c r="D247" s="7" t="s">
        <v>586</v>
      </c>
      <c r="E247" t="s">
        <v>603</v>
      </c>
    </row>
    <row r="248" spans="1:5" ht="12.75">
      <c r="A248" s="1">
        <v>40777</v>
      </c>
      <c r="B248">
        <v>31.06</v>
      </c>
      <c r="D248" t="s">
        <v>223</v>
      </c>
      <c r="E248" t="s">
        <v>603</v>
      </c>
    </row>
    <row r="250" spans="1:2" ht="12.75">
      <c r="A250" s="6" t="s">
        <v>159</v>
      </c>
      <c r="B250" s="2">
        <f>SUM(B2:B249)</f>
        <v>3629.5199999999954</v>
      </c>
    </row>
  </sheetData>
  <printOptions/>
  <pageMargins left="0.75" right="0.75" top="1" bottom="1" header="0.5" footer="0.5"/>
  <pageSetup horizontalDpi="300" verticalDpi="300" orientation="portrait" r:id="rId1"/>
</worksheet>
</file>

<file path=xl/worksheets/sheet18.xml><?xml version="1.0" encoding="utf-8"?>
<worksheet xmlns="http://schemas.openxmlformats.org/spreadsheetml/2006/main" xmlns:r="http://schemas.openxmlformats.org/officeDocument/2006/relationships">
  <dimension ref="A1:H48"/>
  <sheetViews>
    <sheetView workbookViewId="0" topLeftCell="A35">
      <selection activeCell="A35" sqref="A35"/>
    </sheetView>
  </sheetViews>
  <sheetFormatPr defaultColWidth="9.140625" defaultRowHeight="12.75"/>
  <cols>
    <col min="1" max="1" width="10.140625" style="0" bestFit="1" customWidth="1"/>
  </cols>
  <sheetData>
    <row r="1" spans="1:5" ht="12.75">
      <c r="A1" s="2" t="s">
        <v>112</v>
      </c>
      <c r="B1" s="2" t="s">
        <v>113</v>
      </c>
      <c r="C1" s="2" t="s">
        <v>114</v>
      </c>
      <c r="D1" s="2" t="s">
        <v>115</v>
      </c>
      <c r="E1" s="2" t="s">
        <v>145</v>
      </c>
    </row>
    <row r="2" spans="1:6" ht="12.75">
      <c r="A2" s="1">
        <v>40643</v>
      </c>
      <c r="B2">
        <v>32.36</v>
      </c>
      <c r="D2" t="s">
        <v>161</v>
      </c>
      <c r="E2" t="s">
        <v>751</v>
      </c>
      <c r="F2" t="s">
        <v>152</v>
      </c>
    </row>
    <row r="3" spans="1:7" ht="12.75">
      <c r="A3" s="1">
        <v>40659</v>
      </c>
      <c r="B3">
        <v>15</v>
      </c>
      <c r="D3" t="s">
        <v>752</v>
      </c>
      <c r="E3" t="s">
        <v>753</v>
      </c>
      <c r="F3" t="s">
        <v>754</v>
      </c>
      <c r="G3" t="s">
        <v>554</v>
      </c>
    </row>
    <row r="4" spans="1:5" ht="12.75">
      <c r="A4" s="1">
        <v>40566</v>
      </c>
      <c r="B4">
        <v>60</v>
      </c>
      <c r="D4" t="s">
        <v>227</v>
      </c>
      <c r="E4" t="s">
        <v>146</v>
      </c>
    </row>
    <row r="5" spans="1:7" ht="12.75">
      <c r="A5" s="1">
        <v>40567</v>
      </c>
      <c r="B5">
        <v>59.48</v>
      </c>
      <c r="D5" t="s">
        <v>550</v>
      </c>
      <c r="E5" t="s">
        <v>146</v>
      </c>
      <c r="G5" t="s">
        <v>551</v>
      </c>
    </row>
    <row r="6" spans="1:7" ht="12.75">
      <c r="A6" s="1">
        <v>40579</v>
      </c>
      <c r="B6">
        <v>69.01</v>
      </c>
      <c r="D6" t="s">
        <v>562</v>
      </c>
      <c r="E6" t="s">
        <v>146</v>
      </c>
      <c r="F6" t="s">
        <v>149</v>
      </c>
      <c r="G6" t="s">
        <v>563</v>
      </c>
    </row>
    <row r="7" spans="1:6" ht="12.75">
      <c r="A7" s="1">
        <v>40621</v>
      </c>
      <c r="B7">
        <v>18.99</v>
      </c>
      <c r="D7" t="s">
        <v>560</v>
      </c>
      <c r="E7" t="s">
        <v>146</v>
      </c>
      <c r="F7" t="s">
        <v>561</v>
      </c>
    </row>
    <row r="8" spans="1:8" ht="12.75">
      <c r="A8" s="1">
        <v>40624</v>
      </c>
      <c r="B8">
        <v>15</v>
      </c>
      <c r="D8" t="s">
        <v>565</v>
      </c>
      <c r="E8" t="s">
        <v>146</v>
      </c>
      <c r="G8" t="s">
        <v>554</v>
      </c>
      <c r="H8" t="s">
        <v>555</v>
      </c>
    </row>
    <row r="9" spans="1:7" ht="12.75">
      <c r="A9" s="1">
        <v>40628</v>
      </c>
      <c r="B9">
        <v>95.55</v>
      </c>
      <c r="D9" t="s">
        <v>557</v>
      </c>
      <c r="E9" t="s">
        <v>146</v>
      </c>
      <c r="F9" t="s">
        <v>558</v>
      </c>
      <c r="G9" t="s">
        <v>559</v>
      </c>
    </row>
    <row r="10" spans="1:5" ht="12.75">
      <c r="A10" s="1">
        <v>40630</v>
      </c>
      <c r="B10">
        <v>49.33</v>
      </c>
      <c r="D10" t="s">
        <v>552</v>
      </c>
      <c r="E10" t="s">
        <v>146</v>
      </c>
    </row>
    <row r="11" spans="1:6" ht="12.75">
      <c r="A11" s="1">
        <v>40635</v>
      </c>
      <c r="B11">
        <v>11.19</v>
      </c>
      <c r="D11" t="s">
        <v>560</v>
      </c>
      <c r="E11" t="s">
        <v>146</v>
      </c>
      <c r="F11" t="s">
        <v>561</v>
      </c>
    </row>
    <row r="12" spans="1:8" ht="12.75">
      <c r="A12" s="1">
        <v>40646</v>
      </c>
      <c r="B12">
        <v>95.8</v>
      </c>
      <c r="D12" t="s">
        <v>562</v>
      </c>
      <c r="E12" t="s">
        <v>146</v>
      </c>
      <c r="F12" t="s">
        <v>149</v>
      </c>
      <c r="G12" t="s">
        <v>563</v>
      </c>
      <c r="H12" t="s">
        <v>564</v>
      </c>
    </row>
    <row r="13" spans="1:6" ht="12.75">
      <c r="A13" s="1">
        <v>40649</v>
      </c>
      <c r="B13">
        <v>40</v>
      </c>
      <c r="D13" t="s">
        <v>546</v>
      </c>
      <c r="E13" t="s">
        <v>146</v>
      </c>
      <c r="F13" t="s">
        <v>149</v>
      </c>
    </row>
    <row r="14" spans="1:8" ht="12.75">
      <c r="A14" s="1">
        <v>40650</v>
      </c>
      <c r="B14">
        <v>60</v>
      </c>
      <c r="D14" t="s">
        <v>562</v>
      </c>
      <c r="E14" t="s">
        <v>146</v>
      </c>
      <c r="G14" t="s">
        <v>563</v>
      </c>
      <c r="H14" t="s">
        <v>515</v>
      </c>
    </row>
    <row r="15" spans="1:7" ht="12.75">
      <c r="A15" s="1">
        <v>40652</v>
      </c>
      <c r="B15">
        <v>20</v>
      </c>
      <c r="D15" t="s">
        <v>546</v>
      </c>
      <c r="E15" t="s">
        <v>146</v>
      </c>
      <c r="F15" t="s">
        <v>149</v>
      </c>
      <c r="G15" t="s">
        <v>576</v>
      </c>
    </row>
    <row r="16" spans="1:6" ht="12.75">
      <c r="A16" s="1">
        <v>40654</v>
      </c>
      <c r="B16">
        <v>33</v>
      </c>
      <c r="D16" t="s">
        <v>560</v>
      </c>
      <c r="E16" t="s">
        <v>146</v>
      </c>
      <c r="F16" t="s">
        <v>149</v>
      </c>
    </row>
    <row r="17" spans="1:5" ht="12.75">
      <c r="A17" s="1">
        <v>40658</v>
      </c>
      <c r="B17">
        <v>20</v>
      </c>
      <c r="D17" t="s">
        <v>546</v>
      </c>
      <c r="E17" t="s">
        <v>146</v>
      </c>
    </row>
    <row r="18" spans="1:7" ht="12.75">
      <c r="A18" s="1">
        <v>40659</v>
      </c>
      <c r="B18">
        <v>67.35</v>
      </c>
      <c r="D18" t="s">
        <v>552</v>
      </c>
      <c r="E18" t="s">
        <v>146</v>
      </c>
      <c r="G18" t="s">
        <v>553</v>
      </c>
    </row>
    <row r="19" spans="1:8" ht="12.75">
      <c r="A19" s="1">
        <v>40661</v>
      </c>
      <c r="B19">
        <v>16.31</v>
      </c>
      <c r="D19" t="s">
        <v>546</v>
      </c>
      <c r="E19" t="s">
        <v>146</v>
      </c>
      <c r="H19" t="s">
        <v>573</v>
      </c>
    </row>
    <row r="20" spans="1:8" ht="12.75">
      <c r="A20" s="1">
        <v>40664</v>
      </c>
      <c r="B20">
        <v>15</v>
      </c>
      <c r="D20" t="s">
        <v>568</v>
      </c>
      <c r="E20" t="s">
        <v>146</v>
      </c>
      <c r="F20" t="s">
        <v>569</v>
      </c>
      <c r="G20" t="s">
        <v>570</v>
      </c>
      <c r="H20" t="s">
        <v>515</v>
      </c>
    </row>
    <row r="21" spans="1:8" ht="12.75">
      <c r="A21" s="6">
        <v>40664</v>
      </c>
      <c r="B21" s="2">
        <v>20</v>
      </c>
      <c r="C21" s="2"/>
      <c r="D21" t="s">
        <v>541</v>
      </c>
      <c r="E21" s="2" t="s">
        <v>146</v>
      </c>
      <c r="F21" s="2" t="s">
        <v>152</v>
      </c>
      <c r="G21" t="s">
        <v>130</v>
      </c>
      <c r="H21" s="2"/>
    </row>
    <row r="22" spans="1:8" ht="12.75">
      <c r="A22" s="1">
        <v>40665</v>
      </c>
      <c r="B22">
        <v>141.82</v>
      </c>
      <c r="D22" t="s">
        <v>560</v>
      </c>
      <c r="E22" t="s">
        <v>146</v>
      </c>
      <c r="F22" t="s">
        <v>571</v>
      </c>
      <c r="G22" t="s">
        <v>572</v>
      </c>
      <c r="H22" t="s">
        <v>515</v>
      </c>
    </row>
    <row r="23" spans="1:7" ht="12.75">
      <c r="A23" s="1">
        <v>40675</v>
      </c>
      <c r="B23">
        <v>79.33</v>
      </c>
      <c r="D23" t="s">
        <v>227</v>
      </c>
      <c r="E23" t="s">
        <v>146</v>
      </c>
      <c r="F23" t="s">
        <v>167</v>
      </c>
      <c r="G23" t="s">
        <v>577</v>
      </c>
    </row>
    <row r="24" spans="1:5" ht="12.75">
      <c r="A24" s="1">
        <v>40680</v>
      </c>
      <c r="B24">
        <v>20</v>
      </c>
      <c r="D24" t="s">
        <v>546</v>
      </c>
      <c r="E24" t="s">
        <v>146</v>
      </c>
    </row>
    <row r="25" spans="1:8" ht="12.75">
      <c r="A25" s="1">
        <v>40691</v>
      </c>
      <c r="B25">
        <v>78.5</v>
      </c>
      <c r="D25" t="s">
        <v>567</v>
      </c>
      <c r="E25" t="s">
        <v>146</v>
      </c>
      <c r="H25" t="s">
        <v>564</v>
      </c>
    </row>
    <row r="26" spans="1:8" ht="12.75">
      <c r="A26" s="1">
        <v>40700</v>
      </c>
      <c r="B26">
        <v>40</v>
      </c>
      <c r="D26" t="s">
        <v>546</v>
      </c>
      <c r="E26" t="s">
        <v>146</v>
      </c>
      <c r="H26" t="s">
        <v>556</v>
      </c>
    </row>
    <row r="27" spans="1:8" ht="12.75">
      <c r="A27" s="1">
        <v>40700</v>
      </c>
      <c r="B27">
        <v>15</v>
      </c>
      <c r="D27" t="s">
        <v>565</v>
      </c>
      <c r="E27" t="s">
        <v>146</v>
      </c>
      <c r="H27" t="s">
        <v>566</v>
      </c>
    </row>
    <row r="28" spans="1:8" ht="12.75">
      <c r="A28" s="1">
        <v>40700</v>
      </c>
      <c r="B28">
        <v>8</v>
      </c>
      <c r="C28" t="s">
        <v>170</v>
      </c>
      <c r="D28" t="s">
        <v>578</v>
      </c>
      <c r="E28" t="s">
        <v>146</v>
      </c>
      <c r="F28" t="s">
        <v>154</v>
      </c>
      <c r="G28" t="s">
        <v>579</v>
      </c>
      <c r="H28" t="s">
        <v>580</v>
      </c>
    </row>
    <row r="29" spans="1:8" ht="12.75">
      <c r="A29" s="1">
        <v>40705</v>
      </c>
      <c r="B29">
        <v>92.64</v>
      </c>
      <c r="D29" t="s">
        <v>567</v>
      </c>
      <c r="E29" t="s">
        <v>146</v>
      </c>
      <c r="G29" t="s">
        <v>575</v>
      </c>
      <c r="H29" t="s">
        <v>574</v>
      </c>
    </row>
    <row r="30" spans="1:5" ht="12.75">
      <c r="A30" s="1">
        <v>40714</v>
      </c>
      <c r="B30">
        <v>45.87</v>
      </c>
      <c r="D30" t="s">
        <v>546</v>
      </c>
      <c r="E30" t="s">
        <v>146</v>
      </c>
    </row>
    <row r="31" spans="1:5" ht="12.75">
      <c r="A31" s="1">
        <v>40728</v>
      </c>
      <c r="B31">
        <v>10</v>
      </c>
      <c r="D31" t="s">
        <v>129</v>
      </c>
      <c r="E31" t="s">
        <v>146</v>
      </c>
    </row>
    <row r="32" spans="1:7" ht="12.75">
      <c r="A32" s="1">
        <v>40729</v>
      </c>
      <c r="B32">
        <v>10</v>
      </c>
      <c r="D32" t="s">
        <v>546</v>
      </c>
      <c r="E32" t="s">
        <v>146</v>
      </c>
      <c r="G32" t="s">
        <v>544</v>
      </c>
    </row>
    <row r="33" spans="1:7" ht="12.75">
      <c r="A33" s="1">
        <v>40730</v>
      </c>
      <c r="B33">
        <v>20</v>
      </c>
      <c r="D33" t="s">
        <v>545</v>
      </c>
      <c r="E33" t="s">
        <v>146</v>
      </c>
      <c r="F33" t="s">
        <v>149</v>
      </c>
      <c r="G33" t="s">
        <v>226</v>
      </c>
    </row>
    <row r="34" spans="1:5" ht="12.75">
      <c r="A34" s="1">
        <v>40734</v>
      </c>
      <c r="B34">
        <v>20.99</v>
      </c>
      <c r="D34" t="s">
        <v>546</v>
      </c>
      <c r="E34" t="s">
        <v>146</v>
      </c>
    </row>
    <row r="35" spans="1:7" ht="12.75">
      <c r="A35" s="1">
        <v>40734</v>
      </c>
      <c r="B35">
        <v>20</v>
      </c>
      <c r="D35" t="s">
        <v>548</v>
      </c>
      <c r="E35" t="s">
        <v>146</v>
      </c>
      <c r="F35" t="s">
        <v>549</v>
      </c>
      <c r="G35" t="s">
        <v>547</v>
      </c>
    </row>
    <row r="36" spans="1:8" ht="12.75">
      <c r="A36" s="1">
        <v>40735</v>
      </c>
      <c r="B36">
        <v>6</v>
      </c>
      <c r="C36" t="s">
        <v>170</v>
      </c>
      <c r="D36" t="s">
        <v>578</v>
      </c>
      <c r="E36" t="s">
        <v>146</v>
      </c>
      <c r="F36" t="s">
        <v>154</v>
      </c>
      <c r="G36" t="s">
        <v>581</v>
      </c>
      <c r="H36" t="s">
        <v>580</v>
      </c>
    </row>
    <row r="37" spans="1:5" ht="12.75">
      <c r="A37" s="1">
        <v>40739</v>
      </c>
      <c r="B37">
        <v>40</v>
      </c>
      <c r="D37" t="s">
        <v>545</v>
      </c>
      <c r="E37" t="s">
        <v>146</v>
      </c>
    </row>
    <row r="38" spans="1:5" ht="12.75">
      <c r="A38" s="1">
        <v>40739</v>
      </c>
      <c r="B38">
        <v>40</v>
      </c>
      <c r="D38" t="s">
        <v>546</v>
      </c>
      <c r="E38" t="s">
        <v>146</v>
      </c>
    </row>
    <row r="39" spans="1:5" ht="12.75">
      <c r="A39" s="1">
        <v>40741</v>
      </c>
      <c r="B39">
        <v>40</v>
      </c>
      <c r="D39" t="s">
        <v>545</v>
      </c>
      <c r="E39" t="s">
        <v>146</v>
      </c>
    </row>
    <row r="40" spans="1:5" ht="12.75">
      <c r="A40" s="1">
        <v>40741</v>
      </c>
      <c r="B40">
        <v>20.99</v>
      </c>
      <c r="D40" t="s">
        <v>546</v>
      </c>
      <c r="E40" t="s">
        <v>146</v>
      </c>
    </row>
    <row r="41" spans="1:5" ht="12.75">
      <c r="A41" s="1">
        <v>40742</v>
      </c>
      <c r="B41">
        <v>49.86</v>
      </c>
      <c r="D41" t="s">
        <v>546</v>
      </c>
      <c r="E41" t="s">
        <v>146</v>
      </c>
    </row>
    <row r="42" spans="1:5" ht="12.75">
      <c r="A42" s="1">
        <v>40786</v>
      </c>
      <c r="B42">
        <v>20</v>
      </c>
      <c r="D42" t="s">
        <v>545</v>
      </c>
      <c r="E42" t="s">
        <v>146</v>
      </c>
    </row>
    <row r="43" spans="1:5" ht="12.75">
      <c r="A43" s="1">
        <v>40800</v>
      </c>
      <c r="B43">
        <v>40</v>
      </c>
      <c r="D43" t="s">
        <v>129</v>
      </c>
      <c r="E43" t="s">
        <v>146</v>
      </c>
    </row>
    <row r="44" spans="1:5" ht="12.75">
      <c r="A44" s="1">
        <v>40805</v>
      </c>
      <c r="B44">
        <v>20</v>
      </c>
      <c r="D44" t="s">
        <v>129</v>
      </c>
      <c r="E44" t="s">
        <v>146</v>
      </c>
    </row>
    <row r="45" spans="1:7" ht="12.75">
      <c r="A45" s="1">
        <v>40819</v>
      </c>
      <c r="B45">
        <v>60</v>
      </c>
      <c r="C45" t="s">
        <v>128</v>
      </c>
      <c r="D45" t="s">
        <v>542</v>
      </c>
      <c r="E45" t="s">
        <v>146</v>
      </c>
      <c r="F45" t="s">
        <v>149</v>
      </c>
      <c r="G45" t="s">
        <v>543</v>
      </c>
    </row>
    <row r="46" spans="1:8" s="2" customFormat="1" ht="12.75">
      <c r="A46" s="1">
        <v>40887</v>
      </c>
      <c r="B46">
        <v>39.97</v>
      </c>
      <c r="C46"/>
      <c r="D46" t="s">
        <v>129</v>
      </c>
      <c r="E46" t="s">
        <v>146</v>
      </c>
      <c r="F46"/>
      <c r="G46"/>
      <c r="H46"/>
    </row>
    <row r="47" spans="1:8" s="2" customFormat="1" ht="12.75">
      <c r="A47" s="1"/>
      <c r="C47"/>
      <c r="D47"/>
      <c r="E47">
        <f>SUM(B4:B46)</f>
        <v>1744.9799999999998</v>
      </c>
      <c r="F47"/>
      <c r="G47"/>
      <c r="H47"/>
    </row>
    <row r="48" spans="1:2" ht="12.75">
      <c r="A48" s="2" t="s">
        <v>159</v>
      </c>
      <c r="B48" s="2">
        <f>SUM(B2:B46)</f>
        <v>1792.34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L119"/>
  <sheetViews>
    <sheetView workbookViewId="0" topLeftCell="A69">
      <selection activeCell="G83" sqref="G83"/>
    </sheetView>
  </sheetViews>
  <sheetFormatPr defaultColWidth="9.140625" defaultRowHeight="12.75"/>
  <cols>
    <col min="1" max="1" width="10.28125" style="0" customWidth="1"/>
    <col min="5" max="5" width="10.421875" style="0" customWidth="1"/>
    <col min="9" max="9" width="10.140625" style="0" bestFit="1" customWidth="1"/>
  </cols>
  <sheetData>
    <row r="1" spans="1:10" s="2" customFormat="1" ht="12.75">
      <c r="A1" s="42" t="s">
        <v>730</v>
      </c>
      <c r="B1" s="42" t="s">
        <v>254</v>
      </c>
      <c r="C1" s="42" t="s">
        <v>524</v>
      </c>
      <c r="D1" s="42" t="s">
        <v>731</v>
      </c>
      <c r="E1" s="42" t="s">
        <v>732</v>
      </c>
      <c r="F1" s="42" t="s">
        <v>733</v>
      </c>
      <c r="G1" s="42" t="s">
        <v>734</v>
      </c>
      <c r="H1" s="42" t="s">
        <v>735</v>
      </c>
      <c r="I1" s="42" t="s">
        <v>736</v>
      </c>
      <c r="J1" s="56" t="s">
        <v>737</v>
      </c>
    </row>
    <row r="2" spans="1:9" ht="12.75">
      <c r="A2">
        <v>1020</v>
      </c>
      <c r="C2">
        <v>1375</v>
      </c>
      <c r="D2" t="s">
        <v>664</v>
      </c>
      <c r="E2" s="1">
        <v>40555</v>
      </c>
      <c r="F2" t="s">
        <v>242</v>
      </c>
      <c r="G2" t="s">
        <v>524</v>
      </c>
      <c r="H2">
        <v>1020</v>
      </c>
      <c r="I2" t="s">
        <v>241</v>
      </c>
    </row>
    <row r="3" spans="3:9" ht="12.75">
      <c r="C3">
        <v>2</v>
      </c>
      <c r="D3" t="s">
        <v>665</v>
      </c>
      <c r="E3" s="1">
        <v>40557</v>
      </c>
      <c r="F3" t="s">
        <v>666</v>
      </c>
      <c r="G3" t="s">
        <v>524</v>
      </c>
      <c r="H3" t="s">
        <v>667</v>
      </c>
      <c r="I3" t="s">
        <v>666</v>
      </c>
    </row>
    <row r="4" spans="3:9" ht="12.75">
      <c r="C4">
        <v>0.99</v>
      </c>
      <c r="D4" t="s">
        <v>668</v>
      </c>
      <c r="E4" s="1">
        <v>40557</v>
      </c>
      <c r="F4" t="s">
        <v>669</v>
      </c>
      <c r="G4" t="s">
        <v>524</v>
      </c>
      <c r="H4" t="s">
        <v>670</v>
      </c>
      <c r="I4" t="s">
        <v>671</v>
      </c>
    </row>
    <row r="5" spans="1:9" ht="12.75">
      <c r="A5">
        <v>1021</v>
      </c>
      <c r="C5">
        <v>652.5</v>
      </c>
      <c r="E5" s="1">
        <v>40563</v>
      </c>
      <c r="F5" s="2" t="s">
        <v>672</v>
      </c>
      <c r="G5" t="s">
        <v>524</v>
      </c>
      <c r="I5" t="s">
        <v>673</v>
      </c>
    </row>
    <row r="6" spans="1:9" ht="12.75">
      <c r="A6">
        <v>1022</v>
      </c>
      <c r="C6">
        <v>87.61</v>
      </c>
      <c r="E6" s="1">
        <v>40568</v>
      </c>
      <c r="F6" s="2" t="s">
        <v>132</v>
      </c>
      <c r="G6" t="s">
        <v>524</v>
      </c>
      <c r="I6" t="s">
        <v>674</v>
      </c>
    </row>
    <row r="7" spans="1:9" ht="12.75">
      <c r="A7">
        <v>1023</v>
      </c>
      <c r="C7">
        <v>1550</v>
      </c>
      <c r="E7" s="1">
        <v>40589</v>
      </c>
      <c r="F7" s="2" t="s">
        <v>242</v>
      </c>
      <c r="G7" t="s">
        <v>524</v>
      </c>
      <c r="I7" t="s">
        <v>241</v>
      </c>
    </row>
    <row r="8" spans="1:10" ht="12.75">
      <c r="A8">
        <v>1024</v>
      </c>
      <c r="C8">
        <v>200</v>
      </c>
      <c r="E8" s="1">
        <v>40597</v>
      </c>
      <c r="F8" s="2" t="s">
        <v>209</v>
      </c>
      <c r="G8" t="s">
        <v>524</v>
      </c>
      <c r="I8" t="s">
        <v>675</v>
      </c>
      <c r="J8" t="s">
        <v>210</v>
      </c>
    </row>
    <row r="9" spans="1:9" ht="12.75">
      <c r="A9">
        <v>1025</v>
      </c>
      <c r="C9">
        <v>160.66</v>
      </c>
      <c r="E9" s="1">
        <v>40597</v>
      </c>
      <c r="F9" s="2" t="s">
        <v>132</v>
      </c>
      <c r="G9" t="s">
        <v>524</v>
      </c>
      <c r="I9" t="s">
        <v>674</v>
      </c>
    </row>
    <row r="10" spans="1:12" s="2" customFormat="1" ht="12.75">
      <c r="A10"/>
      <c r="B10"/>
      <c r="C10">
        <v>7.8</v>
      </c>
      <c r="D10"/>
      <c r="E10" s="1">
        <v>40597</v>
      </c>
      <c r="F10" s="2" t="s">
        <v>134</v>
      </c>
      <c r="G10" t="s">
        <v>524</v>
      </c>
      <c r="H10"/>
      <c r="I10" t="s">
        <v>217</v>
      </c>
      <c r="J10"/>
      <c r="K10"/>
      <c r="L10"/>
    </row>
    <row r="11" spans="3:9" ht="12.75">
      <c r="C11">
        <v>28</v>
      </c>
      <c r="E11" s="1">
        <v>40598</v>
      </c>
      <c r="F11" s="2" t="s">
        <v>134</v>
      </c>
      <c r="G11" t="s">
        <v>524</v>
      </c>
      <c r="I11" t="s">
        <v>217</v>
      </c>
    </row>
    <row r="12" spans="1:9" ht="12.75">
      <c r="A12" t="s">
        <v>93</v>
      </c>
      <c r="C12">
        <v>35.8</v>
      </c>
      <c r="E12" s="1">
        <v>40598</v>
      </c>
      <c r="F12" s="2" t="s">
        <v>134</v>
      </c>
      <c r="G12" t="s">
        <v>524</v>
      </c>
      <c r="I12" t="s">
        <v>676</v>
      </c>
    </row>
    <row r="13" spans="1:9" ht="12.75">
      <c r="A13">
        <v>1026</v>
      </c>
      <c r="C13">
        <v>1550</v>
      </c>
      <c r="E13" s="1">
        <v>40610</v>
      </c>
      <c r="F13" s="2" t="s">
        <v>242</v>
      </c>
      <c r="G13" t="s">
        <v>524</v>
      </c>
      <c r="I13" t="s">
        <v>241</v>
      </c>
    </row>
    <row r="14" spans="1:10" ht="12.75">
      <c r="A14">
        <v>1027</v>
      </c>
      <c r="C14">
        <v>158.77</v>
      </c>
      <c r="E14" s="1">
        <v>40625</v>
      </c>
      <c r="F14" s="2" t="s">
        <v>132</v>
      </c>
      <c r="G14" t="s">
        <v>524</v>
      </c>
      <c r="I14" t="s">
        <v>674</v>
      </c>
      <c r="J14" t="s">
        <v>677</v>
      </c>
    </row>
    <row r="15" spans="1:9" ht="12.75">
      <c r="A15">
        <v>1028</v>
      </c>
      <c r="C15">
        <v>273.75</v>
      </c>
      <c r="E15" s="1">
        <v>40630</v>
      </c>
      <c r="F15" s="2" t="s">
        <v>209</v>
      </c>
      <c r="G15" t="s">
        <v>524</v>
      </c>
      <c r="H15" t="s">
        <v>244</v>
      </c>
      <c r="I15" t="s">
        <v>206</v>
      </c>
    </row>
    <row r="16" spans="1:10" ht="12.75">
      <c r="A16">
        <v>1031</v>
      </c>
      <c r="C16">
        <v>157.36</v>
      </c>
      <c r="D16" t="s">
        <v>664</v>
      </c>
      <c r="E16" s="1">
        <v>40635</v>
      </c>
      <c r="F16" t="s">
        <v>132</v>
      </c>
      <c r="G16" t="s">
        <v>524</v>
      </c>
      <c r="I16" t="s">
        <v>135</v>
      </c>
      <c r="J16" t="s">
        <v>681</v>
      </c>
    </row>
    <row r="17" spans="1:9" ht="12.75">
      <c r="A17">
        <v>1030</v>
      </c>
      <c r="C17">
        <v>1550</v>
      </c>
      <c r="E17" s="1">
        <v>40641</v>
      </c>
      <c r="F17" s="2" t="s">
        <v>242</v>
      </c>
      <c r="G17" t="s">
        <v>524</v>
      </c>
      <c r="I17" t="s">
        <v>241</v>
      </c>
    </row>
    <row r="18" spans="1:10" ht="12.75">
      <c r="A18">
        <v>1029</v>
      </c>
      <c r="C18">
        <v>25</v>
      </c>
      <c r="E18" s="1">
        <v>40649</v>
      </c>
      <c r="F18" s="2" t="s">
        <v>678</v>
      </c>
      <c r="G18" t="s">
        <v>524</v>
      </c>
      <c r="H18" t="s">
        <v>738</v>
      </c>
      <c r="I18" t="s">
        <v>679</v>
      </c>
      <c r="J18" t="s">
        <v>680</v>
      </c>
    </row>
    <row r="19" spans="1:7" ht="12.75">
      <c r="A19" t="s">
        <v>93</v>
      </c>
      <c r="C19">
        <v>36.48</v>
      </c>
      <c r="E19" s="1">
        <v>40653</v>
      </c>
      <c r="F19" t="s">
        <v>669</v>
      </c>
      <c r="G19" t="s">
        <v>524</v>
      </c>
    </row>
    <row r="20" spans="1:10" ht="12.75">
      <c r="A20">
        <v>1032</v>
      </c>
      <c r="C20">
        <v>820</v>
      </c>
      <c r="D20" t="s">
        <v>664</v>
      </c>
      <c r="E20" s="1">
        <v>40658</v>
      </c>
      <c r="F20" t="s">
        <v>682</v>
      </c>
      <c r="G20" t="s">
        <v>524</v>
      </c>
      <c r="I20" t="s">
        <v>683</v>
      </c>
      <c r="J20" t="s">
        <v>127</v>
      </c>
    </row>
    <row r="21" spans="1:10" ht="12.75">
      <c r="A21">
        <v>1033</v>
      </c>
      <c r="C21">
        <v>1550</v>
      </c>
      <c r="D21" t="s">
        <v>664</v>
      </c>
      <c r="E21" s="1">
        <v>40672</v>
      </c>
      <c r="F21" t="s">
        <v>242</v>
      </c>
      <c r="G21" t="s">
        <v>524</v>
      </c>
      <c r="I21" t="s">
        <v>241</v>
      </c>
      <c r="J21" t="s">
        <v>684</v>
      </c>
    </row>
    <row r="22" spans="1:9" ht="12.75">
      <c r="A22" t="s">
        <v>93</v>
      </c>
      <c r="C22">
        <v>28</v>
      </c>
      <c r="D22" t="s">
        <v>685</v>
      </c>
      <c r="E22" s="1">
        <v>40683</v>
      </c>
      <c r="F22" t="s">
        <v>134</v>
      </c>
      <c r="G22" t="s">
        <v>524</v>
      </c>
      <c r="I22" t="s">
        <v>661</v>
      </c>
    </row>
    <row r="23" spans="3:9" ht="12.75">
      <c r="C23">
        <v>28</v>
      </c>
      <c r="E23" s="1">
        <v>40686</v>
      </c>
      <c r="F23" t="s">
        <v>134</v>
      </c>
      <c r="G23" t="s">
        <v>524</v>
      </c>
      <c r="I23" t="s">
        <v>661</v>
      </c>
    </row>
    <row r="24" spans="1:9" ht="12.75">
      <c r="A24" t="s">
        <v>93</v>
      </c>
      <c r="C24">
        <v>28</v>
      </c>
      <c r="D24" t="s">
        <v>685</v>
      </c>
      <c r="E24" s="1">
        <v>40700</v>
      </c>
      <c r="F24" t="s">
        <v>134</v>
      </c>
      <c r="G24" t="s">
        <v>524</v>
      </c>
      <c r="I24" t="s">
        <v>661</v>
      </c>
    </row>
    <row r="25" spans="1:9" ht="12.75">
      <c r="A25">
        <v>1036</v>
      </c>
      <c r="C25">
        <v>300</v>
      </c>
      <c r="E25" s="1">
        <v>40700</v>
      </c>
      <c r="F25" t="s">
        <v>686</v>
      </c>
      <c r="G25" t="s">
        <v>524</v>
      </c>
      <c r="I25" t="s">
        <v>687</v>
      </c>
    </row>
    <row r="26" spans="1:9" ht="12.75">
      <c r="A26">
        <v>1037</v>
      </c>
      <c r="C26">
        <v>1550</v>
      </c>
      <c r="E26" s="1">
        <v>40700</v>
      </c>
      <c r="F26" t="s">
        <v>242</v>
      </c>
      <c r="G26" t="s">
        <v>524</v>
      </c>
      <c r="I26" t="s">
        <v>241</v>
      </c>
    </row>
    <row r="27" spans="1:9" ht="12.75">
      <c r="A27">
        <v>1038</v>
      </c>
      <c r="C27">
        <v>157.34</v>
      </c>
      <c r="E27" s="1">
        <v>40715</v>
      </c>
      <c r="F27" s="2" t="s">
        <v>132</v>
      </c>
      <c r="G27" t="s">
        <v>524</v>
      </c>
      <c r="I27" t="s">
        <v>674</v>
      </c>
    </row>
    <row r="28" spans="1:9" ht="12.75">
      <c r="A28" t="s">
        <v>93</v>
      </c>
      <c r="C28">
        <v>28</v>
      </c>
      <c r="D28" t="s">
        <v>685</v>
      </c>
      <c r="E28" s="1">
        <v>40721</v>
      </c>
      <c r="F28" t="s">
        <v>134</v>
      </c>
      <c r="G28" t="s">
        <v>524</v>
      </c>
      <c r="I28" t="s">
        <v>661</v>
      </c>
    </row>
    <row r="29" spans="1:9" ht="12.75">
      <c r="A29" t="s">
        <v>93</v>
      </c>
      <c r="C29">
        <v>27.2</v>
      </c>
      <c r="D29" t="s">
        <v>685</v>
      </c>
      <c r="E29" s="1">
        <v>40725</v>
      </c>
      <c r="F29" t="s">
        <v>134</v>
      </c>
      <c r="G29" t="s">
        <v>524</v>
      </c>
      <c r="I29" t="s">
        <v>661</v>
      </c>
    </row>
    <row r="30" spans="1:9" ht="12.75">
      <c r="A30">
        <v>1039</v>
      </c>
      <c r="C30">
        <v>1550</v>
      </c>
      <c r="E30" s="1">
        <v>40735</v>
      </c>
      <c r="F30" s="2" t="s">
        <v>242</v>
      </c>
      <c r="G30" t="s">
        <v>524</v>
      </c>
      <c r="I30" t="s">
        <v>241</v>
      </c>
    </row>
    <row r="31" spans="1:9" ht="12.75">
      <c r="A31" t="s">
        <v>93</v>
      </c>
      <c r="C31">
        <v>20</v>
      </c>
      <c r="E31" s="1">
        <v>40738</v>
      </c>
      <c r="F31" t="s">
        <v>169</v>
      </c>
      <c r="G31" t="s">
        <v>524</v>
      </c>
      <c r="I31" t="s">
        <v>688</v>
      </c>
    </row>
    <row r="32" spans="3:7" ht="12.75">
      <c r="C32">
        <v>14.97</v>
      </c>
      <c r="E32" s="1">
        <v>40738</v>
      </c>
      <c r="F32" t="s">
        <v>669</v>
      </c>
      <c r="G32" t="s">
        <v>524</v>
      </c>
    </row>
    <row r="33" spans="1:9" ht="12.75">
      <c r="A33" t="s">
        <v>93</v>
      </c>
      <c r="C33">
        <v>84</v>
      </c>
      <c r="D33" t="s">
        <v>685</v>
      </c>
      <c r="E33" s="1">
        <v>40738</v>
      </c>
      <c r="F33" t="s">
        <v>134</v>
      </c>
      <c r="G33" t="s">
        <v>524</v>
      </c>
      <c r="I33" t="s">
        <v>661</v>
      </c>
    </row>
    <row r="34" spans="1:9" ht="12.75">
      <c r="A34">
        <v>1040</v>
      </c>
      <c r="C34">
        <v>157.29</v>
      </c>
      <c r="E34" s="1">
        <v>40746</v>
      </c>
      <c r="F34" s="2" t="s">
        <v>132</v>
      </c>
      <c r="G34" t="s">
        <v>524</v>
      </c>
      <c r="I34" t="s">
        <v>674</v>
      </c>
    </row>
    <row r="35" spans="3:10" ht="12.75">
      <c r="C35">
        <v>11.73</v>
      </c>
      <c r="E35" s="1">
        <v>40757</v>
      </c>
      <c r="F35" t="s">
        <v>669</v>
      </c>
      <c r="G35" t="s">
        <v>524</v>
      </c>
      <c r="J35" t="s">
        <v>689</v>
      </c>
    </row>
    <row r="36" spans="2:7" ht="12.75">
      <c r="B36">
        <v>500</v>
      </c>
      <c r="E36" s="1">
        <v>40758</v>
      </c>
      <c r="F36" t="s">
        <v>253</v>
      </c>
      <c r="G36" t="s">
        <v>524</v>
      </c>
    </row>
    <row r="37" spans="2:7" ht="12.75">
      <c r="B37">
        <v>530</v>
      </c>
      <c r="E37" s="1">
        <v>40759</v>
      </c>
      <c r="F37" t="s">
        <v>253</v>
      </c>
      <c r="G37" t="s">
        <v>524</v>
      </c>
    </row>
    <row r="38" spans="1:9" ht="12.75">
      <c r="A38">
        <v>1041</v>
      </c>
      <c r="C38">
        <v>1550</v>
      </c>
      <c r="E38" s="1">
        <v>40759</v>
      </c>
      <c r="F38" s="2" t="s">
        <v>242</v>
      </c>
      <c r="G38" t="s">
        <v>524</v>
      </c>
      <c r="I38" t="s">
        <v>241</v>
      </c>
    </row>
    <row r="39" spans="1:10" ht="12.75">
      <c r="A39">
        <v>1042</v>
      </c>
      <c r="C39">
        <v>50</v>
      </c>
      <c r="E39" s="1">
        <v>40770</v>
      </c>
      <c r="F39" s="2" t="s">
        <v>739</v>
      </c>
      <c r="G39" t="s">
        <v>524</v>
      </c>
      <c r="H39" t="s">
        <v>740</v>
      </c>
      <c r="I39" t="s">
        <v>679</v>
      </c>
      <c r="J39" t="s">
        <v>690</v>
      </c>
    </row>
    <row r="40" spans="1:9" ht="12.75">
      <c r="A40">
        <v>1044</v>
      </c>
      <c r="C40">
        <v>157.33</v>
      </c>
      <c r="E40" s="1">
        <v>40778</v>
      </c>
      <c r="F40" s="2" t="s">
        <v>691</v>
      </c>
      <c r="G40" t="s">
        <v>524</v>
      </c>
      <c r="I40" t="s">
        <v>674</v>
      </c>
    </row>
    <row r="41" spans="1:9" ht="12.75">
      <c r="A41">
        <v>1045</v>
      </c>
      <c r="C41">
        <v>1550</v>
      </c>
      <c r="E41" s="1">
        <v>40787</v>
      </c>
      <c r="F41" s="2" t="s">
        <v>242</v>
      </c>
      <c r="G41" t="s">
        <v>524</v>
      </c>
      <c r="I41" t="s">
        <v>241</v>
      </c>
    </row>
    <row r="42" spans="1:9" ht="12.75">
      <c r="A42" t="s">
        <v>93</v>
      </c>
      <c r="C42">
        <v>7</v>
      </c>
      <c r="E42" s="1">
        <v>40788</v>
      </c>
      <c r="F42" t="s">
        <v>134</v>
      </c>
      <c r="G42" t="s">
        <v>524</v>
      </c>
      <c r="I42" t="s">
        <v>217</v>
      </c>
    </row>
    <row r="43" spans="1:9" ht="12.75">
      <c r="A43">
        <v>1046</v>
      </c>
      <c r="C43">
        <v>310.25</v>
      </c>
      <c r="E43" s="1">
        <v>40797</v>
      </c>
      <c r="F43" s="2" t="s">
        <v>209</v>
      </c>
      <c r="G43" t="s">
        <v>524</v>
      </c>
      <c r="I43" t="s">
        <v>675</v>
      </c>
    </row>
    <row r="44" spans="1:9" ht="12.75">
      <c r="A44">
        <v>1048</v>
      </c>
      <c r="C44">
        <v>161.84</v>
      </c>
      <c r="E44" s="1">
        <v>40808</v>
      </c>
      <c r="F44" s="2" t="s">
        <v>691</v>
      </c>
      <c r="G44" t="s">
        <v>524</v>
      </c>
      <c r="I44" t="s">
        <v>674</v>
      </c>
    </row>
    <row r="45" spans="1:9" ht="12.75">
      <c r="A45" t="s">
        <v>243</v>
      </c>
      <c r="C45">
        <v>28</v>
      </c>
      <c r="E45" s="1">
        <v>40819</v>
      </c>
      <c r="F45" s="2" t="s">
        <v>134</v>
      </c>
      <c r="G45" t="s">
        <v>524</v>
      </c>
      <c r="I45" t="s">
        <v>217</v>
      </c>
    </row>
    <row r="46" spans="1:9" ht="12.75">
      <c r="A46">
        <v>1049</v>
      </c>
      <c r="C46">
        <v>1550</v>
      </c>
      <c r="E46" s="1">
        <v>40821</v>
      </c>
      <c r="F46" s="2" t="s">
        <v>242</v>
      </c>
      <c r="G46" t="s">
        <v>524</v>
      </c>
      <c r="I46" t="s">
        <v>241</v>
      </c>
    </row>
    <row r="47" spans="1:9" ht="12.75">
      <c r="A47" t="s">
        <v>93</v>
      </c>
      <c r="C47">
        <v>15.75</v>
      </c>
      <c r="E47" s="1">
        <v>40834</v>
      </c>
      <c r="F47" s="2" t="s">
        <v>134</v>
      </c>
      <c r="G47" t="s">
        <v>524</v>
      </c>
      <c r="I47" t="s">
        <v>217</v>
      </c>
    </row>
    <row r="48" spans="1:9" ht="12.75">
      <c r="A48" t="s">
        <v>93</v>
      </c>
      <c r="C48">
        <v>40</v>
      </c>
      <c r="E48" s="1">
        <v>40835</v>
      </c>
      <c r="F48" s="2" t="s">
        <v>129</v>
      </c>
      <c r="G48" t="s">
        <v>524</v>
      </c>
      <c r="I48" t="s">
        <v>128</v>
      </c>
    </row>
    <row r="49" spans="1:9" ht="12.75">
      <c r="A49">
        <v>1050</v>
      </c>
      <c r="C49">
        <v>159.53</v>
      </c>
      <c r="E49" s="1">
        <v>40836</v>
      </c>
      <c r="F49" s="2" t="s">
        <v>691</v>
      </c>
      <c r="G49" t="s">
        <v>524</v>
      </c>
      <c r="I49" t="s">
        <v>674</v>
      </c>
    </row>
    <row r="50" spans="1:10" ht="12.75">
      <c r="A50">
        <v>1051</v>
      </c>
      <c r="C50">
        <v>1200</v>
      </c>
      <c r="E50" s="1">
        <v>40857</v>
      </c>
      <c r="F50" s="2" t="s">
        <v>242</v>
      </c>
      <c r="G50" t="s">
        <v>524</v>
      </c>
      <c r="I50" t="s">
        <v>241</v>
      </c>
      <c r="J50" s="3" t="s">
        <v>693</v>
      </c>
    </row>
    <row r="51" spans="1:10" ht="12.75">
      <c r="A51">
        <v>1052</v>
      </c>
      <c r="C51">
        <v>350</v>
      </c>
      <c r="E51" s="1">
        <v>40864</v>
      </c>
      <c r="F51" s="2" t="s">
        <v>242</v>
      </c>
      <c r="G51" t="s">
        <v>524</v>
      </c>
      <c r="I51" t="s">
        <v>241</v>
      </c>
      <c r="J51" t="s">
        <v>694</v>
      </c>
    </row>
    <row r="52" spans="1:9" ht="12.75">
      <c r="A52">
        <v>1053</v>
      </c>
      <c r="C52">
        <v>159.9</v>
      </c>
      <c r="E52" s="1">
        <v>40871</v>
      </c>
      <c r="F52" s="2" t="s">
        <v>691</v>
      </c>
      <c r="G52" t="s">
        <v>524</v>
      </c>
      <c r="I52" t="s">
        <v>674</v>
      </c>
    </row>
    <row r="53" spans="1:10" ht="12.75">
      <c r="A53">
        <v>1055</v>
      </c>
      <c r="C53">
        <v>850</v>
      </c>
      <c r="E53" s="1">
        <v>40887</v>
      </c>
      <c r="F53" s="2" t="s">
        <v>242</v>
      </c>
      <c r="G53" t="s">
        <v>524</v>
      </c>
      <c r="I53" t="s">
        <v>241</v>
      </c>
      <c r="J53" t="s">
        <v>695</v>
      </c>
    </row>
    <row r="54" spans="1:10" ht="12.75">
      <c r="A54">
        <v>1056</v>
      </c>
      <c r="C54">
        <v>450</v>
      </c>
      <c r="E54" s="1">
        <v>40892</v>
      </c>
      <c r="F54" s="2" t="s">
        <v>242</v>
      </c>
      <c r="G54" t="s">
        <v>524</v>
      </c>
      <c r="I54" t="s">
        <v>241</v>
      </c>
      <c r="J54" t="s">
        <v>696</v>
      </c>
    </row>
    <row r="55" spans="1:9" ht="12.75">
      <c r="A55">
        <v>1057</v>
      </c>
      <c r="C55">
        <v>159.93</v>
      </c>
      <c r="E55" s="1">
        <v>40900</v>
      </c>
      <c r="F55" s="2" t="s">
        <v>691</v>
      </c>
      <c r="G55" t="s">
        <v>524</v>
      </c>
      <c r="I55" t="s">
        <v>674</v>
      </c>
    </row>
    <row r="56" spans="2:8" ht="12.75">
      <c r="B56">
        <v>700</v>
      </c>
      <c r="D56" t="s">
        <v>662</v>
      </c>
      <c r="E56" s="1">
        <v>40547</v>
      </c>
      <c r="F56" t="s">
        <v>253</v>
      </c>
      <c r="G56" t="s">
        <v>254</v>
      </c>
      <c r="H56" t="s">
        <v>663</v>
      </c>
    </row>
    <row r="57" spans="2:8" ht="12.75">
      <c r="B57">
        <v>225</v>
      </c>
      <c r="D57" t="s">
        <v>662</v>
      </c>
      <c r="E57" s="1">
        <v>40561</v>
      </c>
      <c r="F57" t="s">
        <v>253</v>
      </c>
      <c r="G57" t="s">
        <v>254</v>
      </c>
      <c r="H57" t="s">
        <v>663</v>
      </c>
    </row>
    <row r="58" spans="2:7" ht="12.75">
      <c r="B58">
        <v>400</v>
      </c>
      <c r="E58" s="1">
        <v>40563</v>
      </c>
      <c r="F58" s="2" t="s">
        <v>253</v>
      </c>
      <c r="G58" t="s">
        <v>254</v>
      </c>
    </row>
    <row r="59" spans="2:7" ht="12.75">
      <c r="B59">
        <v>225</v>
      </c>
      <c r="E59" s="1">
        <v>40563</v>
      </c>
      <c r="F59" s="2" t="s">
        <v>253</v>
      </c>
      <c r="G59" t="s">
        <v>254</v>
      </c>
    </row>
    <row r="60" spans="1:8" ht="12.75">
      <c r="A60" t="s">
        <v>243</v>
      </c>
      <c r="B60">
        <v>87.09</v>
      </c>
      <c r="E60" s="1">
        <v>40564</v>
      </c>
      <c r="F60" t="s">
        <v>255</v>
      </c>
      <c r="G60" t="s">
        <v>254</v>
      </c>
      <c r="H60" t="s">
        <v>256</v>
      </c>
    </row>
    <row r="61" spans="2:12" ht="12.75">
      <c r="B61">
        <v>500</v>
      </c>
      <c r="E61" s="1">
        <v>40571</v>
      </c>
      <c r="F61" s="2" t="s">
        <v>253</v>
      </c>
      <c r="G61" t="s">
        <v>254</v>
      </c>
      <c r="K61" s="2"/>
      <c r="L61" s="2"/>
    </row>
    <row r="62" spans="2:7" ht="12.75">
      <c r="B62">
        <v>1000</v>
      </c>
      <c r="E62" s="1">
        <v>40583</v>
      </c>
      <c r="F62" s="2" t="s">
        <v>253</v>
      </c>
      <c r="G62" t="s">
        <v>254</v>
      </c>
    </row>
    <row r="63" spans="2:7" ht="12.75">
      <c r="B63">
        <v>490</v>
      </c>
      <c r="E63" s="1">
        <v>40592</v>
      </c>
      <c r="F63" s="2" t="s">
        <v>253</v>
      </c>
      <c r="G63" t="s">
        <v>254</v>
      </c>
    </row>
    <row r="64" spans="2:7" ht="12.75">
      <c r="B64">
        <v>500</v>
      </c>
      <c r="E64" s="1">
        <v>40596</v>
      </c>
      <c r="F64" s="2" t="s">
        <v>253</v>
      </c>
      <c r="G64" t="s">
        <v>254</v>
      </c>
    </row>
    <row r="65" spans="2:7" ht="12.75">
      <c r="B65">
        <v>480</v>
      </c>
      <c r="E65" s="1">
        <v>40602</v>
      </c>
      <c r="F65" s="2" t="s">
        <v>253</v>
      </c>
      <c r="G65" t="s">
        <v>254</v>
      </c>
    </row>
    <row r="66" spans="2:7" ht="12.75">
      <c r="B66">
        <v>500</v>
      </c>
      <c r="E66" s="1">
        <v>40610</v>
      </c>
      <c r="F66" s="2" t="s">
        <v>253</v>
      </c>
      <c r="G66" t="s">
        <v>254</v>
      </c>
    </row>
    <row r="67" spans="2:7" ht="12.75">
      <c r="B67">
        <v>425</v>
      </c>
      <c r="E67" s="1">
        <v>40625</v>
      </c>
      <c r="F67" s="2" t="s">
        <v>253</v>
      </c>
      <c r="G67" t="s">
        <v>254</v>
      </c>
    </row>
    <row r="68" spans="2:7" ht="12.75">
      <c r="B68">
        <v>300</v>
      </c>
      <c r="E68" s="1">
        <v>40627</v>
      </c>
      <c r="F68" s="2" t="s">
        <v>253</v>
      </c>
      <c r="G68" t="s">
        <v>254</v>
      </c>
    </row>
    <row r="69" spans="2:7" ht="12.75">
      <c r="B69">
        <v>500</v>
      </c>
      <c r="E69" s="1">
        <v>40630</v>
      </c>
      <c r="F69" s="2" t="s">
        <v>253</v>
      </c>
      <c r="G69" t="s">
        <v>254</v>
      </c>
    </row>
    <row r="70" spans="2:7" ht="12.75">
      <c r="B70">
        <v>500</v>
      </c>
      <c r="E70" s="1">
        <v>40637</v>
      </c>
      <c r="F70" t="s">
        <v>253</v>
      </c>
      <c r="G70" t="s">
        <v>254</v>
      </c>
    </row>
    <row r="71" spans="2:7" ht="12.75">
      <c r="B71">
        <v>380</v>
      </c>
      <c r="E71" s="1">
        <v>40641</v>
      </c>
      <c r="F71" t="s">
        <v>253</v>
      </c>
      <c r="G71" t="s">
        <v>254</v>
      </c>
    </row>
    <row r="72" spans="2:7" ht="12.75">
      <c r="B72">
        <v>271</v>
      </c>
      <c r="E72" s="1">
        <v>40645</v>
      </c>
      <c r="F72" s="2" t="s">
        <v>253</v>
      </c>
      <c r="G72" t="s">
        <v>254</v>
      </c>
    </row>
    <row r="73" spans="2:7" ht="12.75">
      <c r="B73">
        <v>480</v>
      </c>
      <c r="E73" s="1">
        <v>40651</v>
      </c>
      <c r="F73" s="2" t="s">
        <v>253</v>
      </c>
      <c r="G73" t="s">
        <v>254</v>
      </c>
    </row>
    <row r="74" spans="2:7" ht="12.75">
      <c r="B74">
        <v>800</v>
      </c>
      <c r="D74" t="s">
        <v>252</v>
      </c>
      <c r="E74" s="1">
        <v>40658</v>
      </c>
      <c r="F74" s="2" t="s">
        <v>253</v>
      </c>
      <c r="G74" t="s">
        <v>254</v>
      </c>
    </row>
    <row r="75" spans="2:7" ht="12.75">
      <c r="B75">
        <v>500</v>
      </c>
      <c r="D75" t="s">
        <v>252</v>
      </c>
      <c r="E75" s="1">
        <v>40662</v>
      </c>
      <c r="F75" s="2" t="s">
        <v>253</v>
      </c>
      <c r="G75" t="s">
        <v>254</v>
      </c>
    </row>
    <row r="76" spans="2:7" ht="12.75">
      <c r="B76">
        <v>200</v>
      </c>
      <c r="D76" t="s">
        <v>252</v>
      </c>
      <c r="E76" s="1">
        <v>40668</v>
      </c>
      <c r="F76" s="2" t="s">
        <v>253</v>
      </c>
      <c r="G76" t="s">
        <v>254</v>
      </c>
    </row>
    <row r="77" spans="2:7" ht="12.75">
      <c r="B77">
        <v>200</v>
      </c>
      <c r="D77" t="s">
        <v>252</v>
      </c>
      <c r="E77" s="1">
        <v>40672</v>
      </c>
      <c r="F77" s="2" t="s">
        <v>253</v>
      </c>
      <c r="G77" t="s">
        <v>254</v>
      </c>
    </row>
    <row r="78" spans="2:7" ht="12.75">
      <c r="B78">
        <v>160</v>
      </c>
      <c r="D78" t="s">
        <v>252</v>
      </c>
      <c r="E78" s="1">
        <v>40676</v>
      </c>
      <c r="F78" s="2" t="s">
        <v>253</v>
      </c>
      <c r="G78" t="s">
        <v>254</v>
      </c>
    </row>
    <row r="79" spans="2:7" ht="12.75">
      <c r="B79">
        <v>20</v>
      </c>
      <c r="D79" t="s">
        <v>252</v>
      </c>
      <c r="E79" s="1">
        <v>40680</v>
      </c>
      <c r="F79" s="2" t="s">
        <v>253</v>
      </c>
      <c r="G79" t="s">
        <v>254</v>
      </c>
    </row>
    <row r="80" spans="2:7" ht="12.75">
      <c r="B80">
        <v>410</v>
      </c>
      <c r="D80" t="s">
        <v>252</v>
      </c>
      <c r="E80" s="1">
        <v>40683</v>
      </c>
      <c r="F80" s="2" t="s">
        <v>253</v>
      </c>
      <c r="G80" t="s">
        <v>254</v>
      </c>
    </row>
    <row r="81" spans="1:9" ht="12.75">
      <c r="A81">
        <v>1034</v>
      </c>
      <c r="C81">
        <v>157.34</v>
      </c>
      <c r="E81" s="1">
        <v>40683</v>
      </c>
      <c r="F81" t="s">
        <v>132</v>
      </c>
      <c r="G81" t="s">
        <v>524</v>
      </c>
      <c r="I81" t="s">
        <v>674</v>
      </c>
    </row>
    <row r="82" spans="1:9" ht="12.75">
      <c r="A82">
        <v>1035</v>
      </c>
      <c r="C82">
        <v>310.25</v>
      </c>
      <c r="E82" s="1">
        <v>40683</v>
      </c>
      <c r="F82" t="s">
        <v>209</v>
      </c>
      <c r="G82" t="s">
        <v>524</v>
      </c>
      <c r="I82" t="s">
        <v>675</v>
      </c>
    </row>
    <row r="83" spans="2:7" ht="12.75">
      <c r="B83">
        <v>866</v>
      </c>
      <c r="E83" s="1">
        <v>40690</v>
      </c>
      <c r="F83" t="s">
        <v>253</v>
      </c>
      <c r="G83" t="s">
        <v>254</v>
      </c>
    </row>
    <row r="84" spans="2:7" ht="12.75">
      <c r="B84">
        <v>500</v>
      </c>
      <c r="E84" s="1">
        <v>40702</v>
      </c>
      <c r="F84" s="2" t="s">
        <v>253</v>
      </c>
      <c r="G84" t="s">
        <v>254</v>
      </c>
    </row>
    <row r="85" spans="2:7" ht="12.75">
      <c r="B85">
        <v>500</v>
      </c>
      <c r="E85" s="1">
        <v>40704</v>
      </c>
      <c r="F85" s="2" t="s">
        <v>253</v>
      </c>
      <c r="G85" t="s">
        <v>254</v>
      </c>
    </row>
    <row r="86" spans="2:7" ht="12.75">
      <c r="B86">
        <v>200</v>
      </c>
      <c r="E86" s="1">
        <v>40711</v>
      </c>
      <c r="F86" s="2" t="s">
        <v>253</v>
      </c>
      <c r="G86" t="s">
        <v>254</v>
      </c>
    </row>
    <row r="87" spans="2:7" ht="12.75">
      <c r="B87">
        <v>291</v>
      </c>
      <c r="E87" s="1">
        <v>40723</v>
      </c>
      <c r="F87" s="2" t="s">
        <v>253</v>
      </c>
      <c r="G87" t="s">
        <v>254</v>
      </c>
    </row>
    <row r="88" spans="1:8" ht="12.75">
      <c r="A88" t="s">
        <v>243</v>
      </c>
      <c r="B88">
        <v>174.18</v>
      </c>
      <c r="E88" s="1">
        <v>40731</v>
      </c>
      <c r="F88" t="s">
        <v>255</v>
      </c>
      <c r="G88" t="s">
        <v>254</v>
      </c>
      <c r="H88" t="s">
        <v>256</v>
      </c>
    </row>
    <row r="89" spans="2:7" ht="12.75">
      <c r="B89">
        <v>324</v>
      </c>
      <c r="E89" s="1">
        <v>40731</v>
      </c>
      <c r="F89" t="s">
        <v>253</v>
      </c>
      <c r="G89" t="s">
        <v>254</v>
      </c>
    </row>
    <row r="90" spans="2:7" ht="12.75">
      <c r="B90">
        <v>200</v>
      </c>
      <c r="E90" s="1">
        <v>40731</v>
      </c>
      <c r="F90" t="s">
        <v>253</v>
      </c>
      <c r="G90" t="s">
        <v>254</v>
      </c>
    </row>
    <row r="91" spans="2:7" ht="12.75">
      <c r="B91">
        <v>624</v>
      </c>
      <c r="E91" s="1">
        <v>40735</v>
      </c>
      <c r="F91" t="s">
        <v>253</v>
      </c>
      <c r="G91" t="s">
        <v>254</v>
      </c>
    </row>
    <row r="92" spans="2:7" ht="12.75">
      <c r="B92">
        <v>200</v>
      </c>
      <c r="E92" s="1">
        <v>40746</v>
      </c>
      <c r="F92" t="s">
        <v>253</v>
      </c>
      <c r="G92" t="s">
        <v>254</v>
      </c>
    </row>
    <row r="93" spans="2:7" ht="12.75">
      <c r="B93">
        <v>500</v>
      </c>
      <c r="E93" s="1">
        <v>40753</v>
      </c>
      <c r="F93" t="s">
        <v>253</v>
      </c>
      <c r="G93" t="s">
        <v>254</v>
      </c>
    </row>
    <row r="94" spans="2:7" ht="12.75">
      <c r="B94">
        <v>500</v>
      </c>
      <c r="E94" s="1">
        <v>40767</v>
      </c>
      <c r="F94" t="s">
        <v>253</v>
      </c>
      <c r="G94" t="s">
        <v>254</v>
      </c>
    </row>
    <row r="95" spans="2:7" ht="12.75">
      <c r="B95">
        <v>230</v>
      </c>
      <c r="E95" s="1">
        <v>40770</v>
      </c>
      <c r="F95" t="s">
        <v>253</v>
      </c>
      <c r="G95" t="s">
        <v>254</v>
      </c>
    </row>
    <row r="96" spans="2:7" ht="12.75">
      <c r="B96">
        <v>230</v>
      </c>
      <c r="E96" s="1">
        <v>40774</v>
      </c>
      <c r="F96" t="s">
        <v>253</v>
      </c>
      <c r="G96" t="s">
        <v>254</v>
      </c>
    </row>
    <row r="97" spans="2:7" ht="12.75">
      <c r="B97">
        <v>800</v>
      </c>
      <c r="E97" s="1">
        <v>40788</v>
      </c>
      <c r="F97" t="s">
        <v>253</v>
      </c>
      <c r="G97" t="s">
        <v>254</v>
      </c>
    </row>
    <row r="98" spans="2:7" ht="12.75">
      <c r="B98">
        <v>533</v>
      </c>
      <c r="E98" s="1">
        <v>40795</v>
      </c>
      <c r="F98" s="2" t="s">
        <v>253</v>
      </c>
      <c r="G98" t="s">
        <v>254</v>
      </c>
    </row>
    <row r="99" spans="2:7" ht="12.75">
      <c r="B99">
        <v>650</v>
      </c>
      <c r="E99" s="1">
        <v>40808</v>
      </c>
      <c r="F99" s="2" t="s">
        <v>253</v>
      </c>
      <c r="G99" t="s">
        <v>254</v>
      </c>
    </row>
    <row r="100" spans="2:7" ht="12.75">
      <c r="B100">
        <v>300</v>
      </c>
      <c r="E100" s="1">
        <v>40816</v>
      </c>
      <c r="F100" s="2" t="s">
        <v>253</v>
      </c>
      <c r="G100" t="s">
        <v>254</v>
      </c>
    </row>
    <row r="101" spans="2:7" ht="12.75">
      <c r="B101">
        <v>200</v>
      </c>
      <c r="E101" s="1">
        <v>40819</v>
      </c>
      <c r="F101" s="2" t="s">
        <v>253</v>
      </c>
      <c r="G101" t="s">
        <v>254</v>
      </c>
    </row>
    <row r="102" spans="2:7" ht="12.75">
      <c r="B102">
        <v>240</v>
      </c>
      <c r="E102" s="1">
        <v>40821</v>
      </c>
      <c r="F102" s="2" t="s">
        <v>253</v>
      </c>
      <c r="G102" t="s">
        <v>254</v>
      </c>
    </row>
    <row r="103" spans="2:7" ht="12.75">
      <c r="B103">
        <v>120</v>
      </c>
      <c r="E103" s="1">
        <v>40826</v>
      </c>
      <c r="F103" s="2" t="s">
        <v>253</v>
      </c>
      <c r="G103" t="s">
        <v>254</v>
      </c>
    </row>
    <row r="104" spans="2:7" ht="12.75">
      <c r="B104">
        <v>99</v>
      </c>
      <c r="E104" s="1">
        <v>40830</v>
      </c>
      <c r="F104" t="s">
        <v>253</v>
      </c>
      <c r="G104" t="s">
        <v>254</v>
      </c>
    </row>
    <row r="105" spans="1:8" ht="12.75">
      <c r="A105" t="s">
        <v>243</v>
      </c>
      <c r="B105">
        <v>47.75</v>
      </c>
      <c r="E105" s="1">
        <v>40831</v>
      </c>
      <c r="F105" s="2" t="s">
        <v>253</v>
      </c>
      <c r="G105" t="s">
        <v>254</v>
      </c>
      <c r="H105" t="s">
        <v>256</v>
      </c>
    </row>
    <row r="106" spans="2:7" ht="12.75">
      <c r="B106">
        <v>100</v>
      </c>
      <c r="E106" s="1">
        <v>40836</v>
      </c>
      <c r="F106" s="2" t="s">
        <v>253</v>
      </c>
      <c r="G106" t="s">
        <v>254</v>
      </c>
    </row>
    <row r="107" spans="2:7" ht="12.75">
      <c r="B107">
        <v>129</v>
      </c>
      <c r="E107" s="1">
        <v>40843</v>
      </c>
      <c r="F107" s="2" t="s">
        <v>253</v>
      </c>
      <c r="G107" t="s">
        <v>254</v>
      </c>
    </row>
    <row r="108" spans="2:7" ht="12.75">
      <c r="B108">
        <v>437</v>
      </c>
      <c r="E108" s="1">
        <v>40856</v>
      </c>
      <c r="F108" s="2" t="s">
        <v>253</v>
      </c>
      <c r="G108" t="s">
        <v>254</v>
      </c>
    </row>
    <row r="109" spans="1:8" ht="12.75">
      <c r="A109" t="s">
        <v>243</v>
      </c>
      <c r="B109">
        <v>23.97</v>
      </c>
      <c r="E109" s="1">
        <v>40856</v>
      </c>
      <c r="F109" s="2" t="s">
        <v>255</v>
      </c>
      <c r="G109" t="s">
        <v>254</v>
      </c>
      <c r="H109" t="s">
        <v>256</v>
      </c>
    </row>
    <row r="110" spans="1:9" ht="12.75">
      <c r="A110" t="s">
        <v>692</v>
      </c>
      <c r="B110">
        <v>585</v>
      </c>
      <c r="E110" s="1">
        <v>40857</v>
      </c>
      <c r="F110" s="2" t="s">
        <v>253</v>
      </c>
      <c r="G110" t="s">
        <v>254</v>
      </c>
      <c r="I110" t="s">
        <v>741</v>
      </c>
    </row>
    <row r="111" spans="2:7" ht="12.75">
      <c r="B111">
        <v>180</v>
      </c>
      <c r="E111" s="1">
        <v>40861</v>
      </c>
      <c r="F111" s="2" t="s">
        <v>253</v>
      </c>
      <c r="G111" t="s">
        <v>254</v>
      </c>
    </row>
    <row r="112" spans="2:7" ht="12.75">
      <c r="B112">
        <v>133</v>
      </c>
      <c r="E112" s="1">
        <v>40862</v>
      </c>
      <c r="F112" s="2" t="s">
        <v>253</v>
      </c>
      <c r="G112" t="s">
        <v>254</v>
      </c>
    </row>
    <row r="113" spans="2:7" ht="12.75">
      <c r="B113">
        <v>60</v>
      </c>
      <c r="E113" s="1">
        <v>40865</v>
      </c>
      <c r="F113" s="2" t="s">
        <v>253</v>
      </c>
      <c r="G113" t="s">
        <v>254</v>
      </c>
    </row>
    <row r="114" spans="2:7" ht="12.75">
      <c r="B114">
        <v>131</v>
      </c>
      <c r="E114" s="1">
        <v>40872</v>
      </c>
      <c r="F114" s="2" t="s">
        <v>253</v>
      </c>
      <c r="G114" t="s">
        <v>254</v>
      </c>
    </row>
    <row r="115" spans="2:7" ht="12.75">
      <c r="B115">
        <v>587</v>
      </c>
      <c r="E115" s="1">
        <v>40884</v>
      </c>
      <c r="F115" s="2" t="s">
        <v>253</v>
      </c>
      <c r="G115" t="s">
        <v>254</v>
      </c>
    </row>
    <row r="116" spans="2:7" ht="12.75">
      <c r="B116">
        <v>262</v>
      </c>
      <c r="E116" s="1">
        <v>40889</v>
      </c>
      <c r="F116" s="2" t="s">
        <v>253</v>
      </c>
      <c r="G116" t="s">
        <v>254</v>
      </c>
    </row>
    <row r="117" spans="2:7" ht="12.75">
      <c r="B117">
        <v>500</v>
      </c>
      <c r="E117" s="1">
        <v>40892</v>
      </c>
      <c r="F117" s="2" t="s">
        <v>253</v>
      </c>
      <c r="G117" t="s">
        <v>254</v>
      </c>
    </row>
    <row r="118" spans="2:7" ht="12.75">
      <c r="B118">
        <v>231</v>
      </c>
      <c r="E118" s="1">
        <v>40892</v>
      </c>
      <c r="F118" s="2" t="s">
        <v>253</v>
      </c>
      <c r="G118" t="s">
        <v>254</v>
      </c>
    </row>
    <row r="119" spans="1:10" ht="12.75">
      <c r="A119" s="2"/>
      <c r="B119" s="2">
        <f>SUM(B2:B118)</f>
        <v>22970.99</v>
      </c>
      <c r="C119" s="2">
        <f>SUM(C2:C118)</f>
        <v>23423.370000000003</v>
      </c>
      <c r="D119" s="2">
        <f>C119-B119</f>
        <v>452.380000000001</v>
      </c>
      <c r="E119" s="2"/>
      <c r="F119" s="2"/>
      <c r="G119" s="2"/>
      <c r="H119" s="2"/>
      <c r="I119" s="2"/>
      <c r="J119"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9"/>
  <sheetViews>
    <sheetView workbookViewId="0" topLeftCell="A1">
      <selection activeCell="B9" sqref="B9"/>
    </sheetView>
  </sheetViews>
  <sheetFormatPr defaultColWidth="9.140625" defaultRowHeight="12.75"/>
  <cols>
    <col min="1" max="1" width="14.7109375" style="0" customWidth="1"/>
  </cols>
  <sheetData>
    <row r="1" ht="12.75">
      <c r="A1" t="s">
        <v>844</v>
      </c>
    </row>
    <row r="3" ht="12.75">
      <c r="A3" t="s">
        <v>845</v>
      </c>
    </row>
    <row r="5" spans="1:3" ht="12.75">
      <c r="A5" t="s">
        <v>846</v>
      </c>
      <c r="B5">
        <v>25</v>
      </c>
      <c r="C5" t="s">
        <v>850</v>
      </c>
    </row>
    <row r="6" spans="1:2" ht="12.75">
      <c r="A6" t="s">
        <v>849</v>
      </c>
      <c r="B6">
        <v>860</v>
      </c>
    </row>
    <row r="7" spans="1:2" ht="12.75">
      <c r="A7" t="s">
        <v>847</v>
      </c>
      <c r="B7">
        <f>B5/B6</f>
        <v>0.029069767441860465</v>
      </c>
    </row>
    <row r="8" spans="1:2" ht="12.75">
      <c r="A8" t="s">
        <v>848</v>
      </c>
      <c r="B8">
        <f>Rent!B18</f>
        <v>18175</v>
      </c>
    </row>
    <row r="9" spans="1:2" ht="12.75">
      <c r="A9" s="2" t="s">
        <v>784</v>
      </c>
      <c r="B9" s="2">
        <f>B8*B7</f>
        <v>528.3430232558139</v>
      </c>
    </row>
  </sheetData>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H19"/>
  <sheetViews>
    <sheetView workbookViewId="0" topLeftCell="A1">
      <selection activeCell="H19" sqref="H19"/>
    </sheetView>
  </sheetViews>
  <sheetFormatPr defaultColWidth="9.140625" defaultRowHeight="12.75"/>
  <cols>
    <col min="1" max="1" width="10.140625" style="0" bestFit="1" customWidth="1"/>
  </cols>
  <sheetData>
    <row r="1" spans="1:8" ht="12.75">
      <c r="A1" s="2" t="s">
        <v>112</v>
      </c>
      <c r="B1" s="2" t="s">
        <v>113</v>
      </c>
      <c r="C1" s="2" t="s">
        <v>158</v>
      </c>
      <c r="D1" s="2" t="s">
        <v>114</v>
      </c>
      <c r="E1" s="2" t="s">
        <v>115</v>
      </c>
      <c r="F1" s="2" t="s">
        <v>164</v>
      </c>
      <c r="G1" s="2" t="s">
        <v>165</v>
      </c>
      <c r="H1" s="2" t="s">
        <v>174</v>
      </c>
    </row>
    <row r="2" spans="1:8" ht="12.75">
      <c r="A2" s="1">
        <v>40623</v>
      </c>
      <c r="B2">
        <v>7.85</v>
      </c>
      <c r="C2" t="s">
        <v>206</v>
      </c>
      <c r="E2" t="s">
        <v>207</v>
      </c>
      <c r="F2" t="s">
        <v>146</v>
      </c>
      <c r="G2" t="s">
        <v>208</v>
      </c>
      <c r="H2" s="3">
        <v>40999</v>
      </c>
    </row>
    <row r="3" spans="1:8" ht="12.75">
      <c r="A3" s="1">
        <v>40623</v>
      </c>
      <c r="B3">
        <v>7.85</v>
      </c>
      <c r="C3" t="s">
        <v>206</v>
      </c>
      <c r="E3" t="s">
        <v>207</v>
      </c>
      <c r="F3" t="s">
        <v>146</v>
      </c>
      <c r="G3" t="s">
        <v>208</v>
      </c>
      <c r="H3" s="3">
        <v>41027</v>
      </c>
    </row>
    <row r="4" spans="1:8" ht="12.75">
      <c r="A4" s="1">
        <v>40623</v>
      </c>
      <c r="B4">
        <v>7.85</v>
      </c>
      <c r="C4" t="s">
        <v>206</v>
      </c>
      <c r="E4" t="s">
        <v>207</v>
      </c>
      <c r="F4" t="s">
        <v>146</v>
      </c>
      <c r="G4" t="s">
        <v>208</v>
      </c>
      <c r="H4" s="3">
        <v>41062</v>
      </c>
    </row>
    <row r="5" spans="1:8" ht="12.75">
      <c r="A5" s="1">
        <v>40862</v>
      </c>
      <c r="B5">
        <v>9.25</v>
      </c>
      <c r="C5" t="s">
        <v>206</v>
      </c>
      <c r="E5" t="s">
        <v>207</v>
      </c>
      <c r="F5" t="s">
        <v>146</v>
      </c>
      <c r="G5" t="s">
        <v>208</v>
      </c>
      <c r="H5" s="3">
        <v>41244</v>
      </c>
    </row>
    <row r="6" spans="1:8" ht="12.75">
      <c r="A6" s="1">
        <v>40862</v>
      </c>
      <c r="B6">
        <v>9.25</v>
      </c>
      <c r="C6" t="s">
        <v>206</v>
      </c>
      <c r="E6" t="s">
        <v>207</v>
      </c>
      <c r="F6" t="s">
        <v>146</v>
      </c>
      <c r="G6" t="s">
        <v>208</v>
      </c>
      <c r="H6" s="3">
        <v>41272</v>
      </c>
    </row>
    <row r="7" spans="1:8" ht="12.75">
      <c r="A7" s="1">
        <v>40862</v>
      </c>
      <c r="B7">
        <v>9.25</v>
      </c>
      <c r="C7" t="s">
        <v>206</v>
      </c>
      <c r="E7" t="s">
        <v>207</v>
      </c>
      <c r="F7" t="s">
        <v>146</v>
      </c>
      <c r="G7" t="s">
        <v>208</v>
      </c>
      <c r="H7" s="3">
        <v>40934</v>
      </c>
    </row>
    <row r="8" spans="1:8" ht="12.75">
      <c r="A8" s="1">
        <v>40597</v>
      </c>
      <c r="B8">
        <v>200</v>
      </c>
      <c r="C8" t="s">
        <v>675</v>
      </c>
      <c r="D8" t="s">
        <v>210</v>
      </c>
      <c r="E8" s="2" t="s">
        <v>209</v>
      </c>
      <c r="F8">
        <v>1024</v>
      </c>
      <c r="G8" t="s">
        <v>211</v>
      </c>
      <c r="H8" t="s">
        <v>155</v>
      </c>
    </row>
    <row r="9" spans="1:6" ht="12.75">
      <c r="A9" s="1">
        <v>40630</v>
      </c>
      <c r="B9">
        <v>273.75</v>
      </c>
      <c r="C9" t="s">
        <v>206</v>
      </c>
      <c r="D9" t="s">
        <v>210</v>
      </c>
      <c r="E9" s="2" t="s">
        <v>209</v>
      </c>
      <c r="F9">
        <v>1028</v>
      </c>
    </row>
    <row r="10" spans="1:6" ht="12.75">
      <c r="A10" s="1">
        <v>40683</v>
      </c>
      <c r="B10">
        <v>310.25</v>
      </c>
      <c r="C10" t="s">
        <v>675</v>
      </c>
      <c r="D10" t="s">
        <v>210</v>
      </c>
      <c r="E10" t="s">
        <v>209</v>
      </c>
      <c r="F10">
        <v>1035</v>
      </c>
    </row>
    <row r="11" spans="1:6" ht="12.75">
      <c r="A11" s="1">
        <v>40797</v>
      </c>
      <c r="B11">
        <v>310.25</v>
      </c>
      <c r="C11" t="s">
        <v>675</v>
      </c>
      <c r="D11" t="s">
        <v>210</v>
      </c>
      <c r="E11" s="2" t="s">
        <v>209</v>
      </c>
      <c r="F11">
        <v>1046</v>
      </c>
    </row>
    <row r="12" spans="1:8" ht="12.75">
      <c r="A12" s="1">
        <v>40731</v>
      </c>
      <c r="B12">
        <v>7.85</v>
      </c>
      <c r="C12" t="s">
        <v>206</v>
      </c>
      <c r="E12" s="2" t="s">
        <v>207</v>
      </c>
      <c r="F12" t="s">
        <v>146</v>
      </c>
      <c r="G12" t="s">
        <v>208</v>
      </c>
      <c r="H12" s="3">
        <v>41132</v>
      </c>
    </row>
    <row r="13" spans="1:8" ht="12.75">
      <c r="A13" s="1">
        <v>40731</v>
      </c>
      <c r="B13">
        <v>7.85</v>
      </c>
      <c r="C13" t="s">
        <v>206</v>
      </c>
      <c r="E13" s="2" t="s">
        <v>207</v>
      </c>
      <c r="F13" t="s">
        <v>146</v>
      </c>
      <c r="G13" t="s">
        <v>208</v>
      </c>
      <c r="H13" s="3">
        <v>41167</v>
      </c>
    </row>
    <row r="14" spans="1:8" ht="12.75">
      <c r="A14" s="1">
        <v>40731</v>
      </c>
      <c r="B14">
        <v>7.85</v>
      </c>
      <c r="C14" t="s">
        <v>206</v>
      </c>
      <c r="E14" s="2" t="s">
        <v>207</v>
      </c>
      <c r="F14" t="s">
        <v>146</v>
      </c>
      <c r="G14" t="s">
        <v>208</v>
      </c>
      <c r="H14" s="3">
        <v>41104</v>
      </c>
    </row>
    <row r="15" spans="1:8" ht="12.75">
      <c r="A15" s="1">
        <v>40724</v>
      </c>
      <c r="B15">
        <v>310.25</v>
      </c>
      <c r="C15" t="s">
        <v>206</v>
      </c>
      <c r="D15" t="s">
        <v>210</v>
      </c>
      <c r="E15" s="2" t="s">
        <v>209</v>
      </c>
      <c r="F15" t="s">
        <v>155</v>
      </c>
      <c r="G15" t="s">
        <v>211</v>
      </c>
      <c r="H15" t="s">
        <v>716</v>
      </c>
    </row>
    <row r="16" spans="1:8" ht="12.75">
      <c r="A16" s="1">
        <v>40602</v>
      </c>
      <c r="B16">
        <v>273.75</v>
      </c>
      <c r="C16" t="s">
        <v>206</v>
      </c>
      <c r="D16" t="s">
        <v>210</v>
      </c>
      <c r="E16" s="2" t="s">
        <v>209</v>
      </c>
      <c r="F16" t="s">
        <v>155</v>
      </c>
      <c r="G16" t="s">
        <v>211</v>
      </c>
      <c r="H16" t="s">
        <v>717</v>
      </c>
    </row>
    <row r="17" spans="1:8" ht="12.75">
      <c r="A17" s="1">
        <v>40785</v>
      </c>
      <c r="B17">
        <v>310.25</v>
      </c>
      <c r="C17" t="s">
        <v>206</v>
      </c>
      <c r="D17" t="s">
        <v>210</v>
      </c>
      <c r="E17" s="2" t="s">
        <v>209</v>
      </c>
      <c r="F17" t="s">
        <v>155</v>
      </c>
      <c r="G17" t="s">
        <v>211</v>
      </c>
      <c r="H17" t="s">
        <v>756</v>
      </c>
    </row>
    <row r="18" spans="1:8" ht="12.75">
      <c r="A18" s="1">
        <v>40661</v>
      </c>
      <c r="B18">
        <v>310.25</v>
      </c>
      <c r="C18" t="s">
        <v>206</v>
      </c>
      <c r="D18" t="s">
        <v>210</v>
      </c>
      <c r="E18" s="2" t="s">
        <v>209</v>
      </c>
      <c r="F18" t="s">
        <v>155</v>
      </c>
      <c r="G18" t="s">
        <v>211</v>
      </c>
      <c r="H18" t="s">
        <v>757</v>
      </c>
    </row>
    <row r="19" spans="1:2" s="2" customFormat="1" ht="12.75">
      <c r="A19" s="2" t="s">
        <v>159</v>
      </c>
      <c r="B19" s="2">
        <f>SUM(B2:B18)</f>
        <v>2373.5999999999995</v>
      </c>
    </row>
  </sheetData>
  <printOptions/>
  <pageMargins left="0.75" right="0.75" top="1" bottom="1" header="0.5" footer="0.5"/>
  <pageSetup orientation="portrait" r:id="rId1"/>
</worksheet>
</file>

<file path=xl/worksheets/sheet21.xml><?xml version="1.0" encoding="utf-8"?>
<worksheet xmlns="http://schemas.openxmlformats.org/spreadsheetml/2006/main" xmlns:r="http://schemas.openxmlformats.org/officeDocument/2006/relationships">
  <dimension ref="A1:H30"/>
  <sheetViews>
    <sheetView workbookViewId="0" topLeftCell="A1">
      <selection activeCell="A2" sqref="A2:B9"/>
    </sheetView>
  </sheetViews>
  <sheetFormatPr defaultColWidth="9.140625" defaultRowHeight="12.75"/>
  <sheetData>
    <row r="1" spans="1:8" ht="12.75">
      <c r="A1" s="2" t="s">
        <v>112</v>
      </c>
      <c r="B1" s="2" t="s">
        <v>113</v>
      </c>
      <c r="C1" s="2" t="s">
        <v>158</v>
      </c>
      <c r="D1" s="2" t="s">
        <v>114</v>
      </c>
      <c r="E1" s="2" t="s">
        <v>115</v>
      </c>
      <c r="F1" s="2" t="s">
        <v>164</v>
      </c>
      <c r="G1" s="2" t="s">
        <v>165</v>
      </c>
      <c r="H1" s="2" t="s">
        <v>174</v>
      </c>
    </row>
    <row r="2" spans="1:7" ht="12.75">
      <c r="A2" s="1"/>
      <c r="C2" t="s">
        <v>163</v>
      </c>
      <c r="D2" t="s">
        <v>228</v>
      </c>
      <c r="E2" t="s">
        <v>166</v>
      </c>
      <c r="F2" t="s">
        <v>146</v>
      </c>
      <c r="G2" t="s">
        <v>167</v>
      </c>
    </row>
    <row r="3" spans="1:8" ht="12.75">
      <c r="A3" s="1"/>
      <c r="C3" t="s">
        <v>163</v>
      </c>
      <c r="D3" t="s">
        <v>229</v>
      </c>
      <c r="E3" t="s">
        <v>123</v>
      </c>
      <c r="F3" t="s">
        <v>146</v>
      </c>
      <c r="G3" t="s">
        <v>149</v>
      </c>
      <c r="H3" t="s">
        <v>230</v>
      </c>
    </row>
    <row r="4" spans="1:8" ht="12.75">
      <c r="A4" s="1"/>
      <c r="C4" t="s">
        <v>163</v>
      </c>
      <c r="D4" t="s">
        <v>231</v>
      </c>
      <c r="E4" t="s">
        <v>232</v>
      </c>
      <c r="F4" t="s">
        <v>233</v>
      </c>
      <c r="G4" t="s">
        <v>149</v>
      </c>
      <c r="H4" t="s">
        <v>234</v>
      </c>
    </row>
    <row r="5" spans="1:8" ht="12.75">
      <c r="A5" s="1"/>
      <c r="C5" t="s">
        <v>163</v>
      </c>
      <c r="D5" t="s">
        <v>235</v>
      </c>
      <c r="E5" t="s">
        <v>123</v>
      </c>
      <c r="F5" t="s">
        <v>146</v>
      </c>
      <c r="G5" t="s">
        <v>149</v>
      </c>
      <c r="H5" t="s">
        <v>236</v>
      </c>
    </row>
    <row r="6" spans="1:8" ht="12.75">
      <c r="A6" s="1"/>
      <c r="C6" t="s">
        <v>222</v>
      </c>
      <c r="E6" t="s">
        <v>213</v>
      </c>
      <c r="F6" t="s">
        <v>146</v>
      </c>
      <c r="H6" t="s">
        <v>121</v>
      </c>
    </row>
    <row r="7" spans="1:8" ht="12.75">
      <c r="A7" s="1"/>
      <c r="C7" t="s">
        <v>237</v>
      </c>
      <c r="E7" t="s">
        <v>238</v>
      </c>
      <c r="F7" t="s">
        <v>146</v>
      </c>
      <c r="G7" t="s">
        <v>149</v>
      </c>
      <c r="H7" t="s">
        <v>140</v>
      </c>
    </row>
    <row r="8" spans="1:5" ht="12.75">
      <c r="A8" s="3"/>
      <c r="D8" t="s">
        <v>136</v>
      </c>
      <c r="E8" t="s">
        <v>137</v>
      </c>
    </row>
    <row r="9" spans="1:5" ht="12.75">
      <c r="A9" s="1"/>
      <c r="D9" t="s">
        <v>122</v>
      </c>
      <c r="E9" t="s">
        <v>121</v>
      </c>
    </row>
    <row r="11" ht="12.75">
      <c r="A11" s="1"/>
    </row>
    <row r="30" s="2" customFormat="1" ht="12.75">
      <c r="B30" s="2">
        <f>SUM(B2:B29)</f>
        <v>0</v>
      </c>
    </row>
  </sheetData>
  <printOptions/>
  <pageMargins left="0.75" right="0.75" top="1" bottom="1" header="0.5" footer="0.5"/>
  <pageSetup orientation="portrait" r:id="rId1"/>
</worksheet>
</file>

<file path=xl/worksheets/sheet22.xml><?xml version="1.0" encoding="utf-8"?>
<worksheet xmlns="http://schemas.openxmlformats.org/spreadsheetml/2006/main" xmlns:r="http://schemas.openxmlformats.org/officeDocument/2006/relationships">
  <dimension ref="A1:I6"/>
  <sheetViews>
    <sheetView workbookViewId="0" topLeftCell="A1">
      <selection activeCell="I2" sqref="I2:I3"/>
    </sheetView>
  </sheetViews>
  <sheetFormatPr defaultColWidth="9.140625" defaultRowHeight="12.75"/>
  <sheetData>
    <row r="1" spans="1:8" ht="12.75">
      <c r="A1" s="2" t="s">
        <v>112</v>
      </c>
      <c r="B1" s="2" t="s">
        <v>113</v>
      </c>
      <c r="C1" s="2" t="s">
        <v>158</v>
      </c>
      <c r="D1" s="2" t="s">
        <v>114</v>
      </c>
      <c r="E1" s="2" t="s">
        <v>115</v>
      </c>
      <c r="F1" s="2" t="s">
        <v>164</v>
      </c>
      <c r="G1" s="2" t="s">
        <v>165</v>
      </c>
      <c r="H1" s="2" t="s">
        <v>174</v>
      </c>
    </row>
    <row r="2" spans="1:9" ht="12.75">
      <c r="A2" s="1">
        <v>40770</v>
      </c>
      <c r="B2">
        <v>50</v>
      </c>
      <c r="C2" t="s">
        <v>248</v>
      </c>
      <c r="D2" t="s">
        <v>708</v>
      </c>
      <c r="E2" s="2" t="s">
        <v>678</v>
      </c>
      <c r="F2">
        <v>1042</v>
      </c>
      <c r="H2" t="s">
        <v>690</v>
      </c>
      <c r="I2" t="s">
        <v>679</v>
      </c>
    </row>
    <row r="3" spans="1:9" ht="12.75">
      <c r="A3" s="1">
        <v>40649</v>
      </c>
      <c r="B3">
        <v>25</v>
      </c>
      <c r="C3" t="s">
        <v>251</v>
      </c>
      <c r="D3" t="s">
        <v>709</v>
      </c>
      <c r="E3" s="2" t="s">
        <v>678</v>
      </c>
      <c r="F3">
        <v>1029</v>
      </c>
      <c r="H3" t="s">
        <v>249</v>
      </c>
      <c r="I3" t="s">
        <v>679</v>
      </c>
    </row>
    <row r="4" ht="12.75">
      <c r="A4" s="1"/>
    </row>
    <row r="5" ht="12.75">
      <c r="A5" s="1"/>
    </row>
    <row r="6" spans="1:6" ht="12.75">
      <c r="A6" s="2"/>
      <c r="B6" s="2">
        <f>SUM(B2:B5)</f>
        <v>75</v>
      </c>
      <c r="C6" s="2"/>
      <c r="D6" s="6"/>
      <c r="E6" s="2"/>
      <c r="F6" s="2"/>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5"/>
  <sheetViews>
    <sheetView workbookViewId="0" topLeftCell="A1">
      <selection activeCell="B5" sqref="B5"/>
    </sheetView>
  </sheetViews>
  <sheetFormatPr defaultColWidth="9.140625" defaultRowHeight="12.75"/>
  <sheetData>
    <row r="1" spans="1:8" ht="12.75">
      <c r="A1" s="2" t="s">
        <v>112</v>
      </c>
      <c r="B1" s="2" t="s">
        <v>113</v>
      </c>
      <c r="C1" s="2" t="s">
        <v>158</v>
      </c>
      <c r="D1" s="2" t="s">
        <v>114</v>
      </c>
      <c r="E1" s="2" t="s">
        <v>115</v>
      </c>
      <c r="F1" s="2" t="s">
        <v>164</v>
      </c>
      <c r="G1" s="2" t="s">
        <v>165</v>
      </c>
      <c r="H1" s="2" t="s">
        <v>174</v>
      </c>
    </row>
    <row r="2" spans="1:9" ht="12.75">
      <c r="A2" s="1">
        <v>40700</v>
      </c>
      <c r="B2">
        <v>300</v>
      </c>
      <c r="C2" t="s">
        <v>285</v>
      </c>
      <c r="D2" t="s">
        <v>286</v>
      </c>
      <c r="F2">
        <v>1036</v>
      </c>
      <c r="G2" t="s">
        <v>686</v>
      </c>
      <c r="H2" t="s">
        <v>687</v>
      </c>
      <c r="I2" t="s">
        <v>524</v>
      </c>
    </row>
    <row r="4" spans="1:8" ht="12.75">
      <c r="A4" s="1"/>
      <c r="C4" t="s">
        <v>250</v>
      </c>
      <c r="D4" t="s">
        <v>290</v>
      </c>
      <c r="E4" t="s">
        <v>291</v>
      </c>
      <c r="F4" t="s">
        <v>146</v>
      </c>
      <c r="G4" t="s">
        <v>149</v>
      </c>
      <c r="H4" t="s">
        <v>292</v>
      </c>
    </row>
    <row r="5" spans="1:8" ht="12.75">
      <c r="A5" s="2"/>
      <c r="B5" s="2">
        <f>SUM(B2:B4)</f>
        <v>300</v>
      </c>
      <c r="C5" s="2"/>
      <c r="D5" s="2"/>
      <c r="E5" s="2"/>
      <c r="F5" s="2"/>
      <c r="G5" s="2"/>
      <c r="H5" s="2"/>
    </row>
  </sheetData>
  <printOptions/>
  <pageMargins left="0.75" right="0.75" top="1" bottom="1" header="0.5" footer="0.5"/>
  <pageSetup orientation="portrait" r:id="rId1"/>
</worksheet>
</file>

<file path=xl/worksheets/sheet24.xml><?xml version="1.0" encoding="utf-8"?>
<worksheet xmlns="http://schemas.openxmlformats.org/spreadsheetml/2006/main" xmlns:r="http://schemas.openxmlformats.org/officeDocument/2006/relationships">
  <dimension ref="A1:I31"/>
  <sheetViews>
    <sheetView workbookViewId="0" topLeftCell="A2">
      <selection activeCell="B31" sqref="B31"/>
    </sheetView>
  </sheetViews>
  <sheetFormatPr defaultColWidth="9.140625" defaultRowHeight="12.75"/>
  <cols>
    <col min="1" max="1" width="10.140625" style="0" bestFit="1" customWidth="1"/>
    <col min="5" max="5" width="11.421875" style="0" customWidth="1"/>
  </cols>
  <sheetData>
    <row r="1" spans="1:9" ht="12.75">
      <c r="A1" s="2" t="s">
        <v>112</v>
      </c>
      <c r="B1" s="2" t="s">
        <v>113</v>
      </c>
      <c r="C1" s="2" t="s">
        <v>158</v>
      </c>
      <c r="D1" s="2" t="s">
        <v>114</v>
      </c>
      <c r="E1" s="2" t="s">
        <v>115</v>
      </c>
      <c r="F1" s="2" t="s">
        <v>164</v>
      </c>
      <c r="G1" s="2" t="s">
        <v>165</v>
      </c>
      <c r="H1" s="2" t="s">
        <v>174</v>
      </c>
      <c r="I1" s="2" t="s">
        <v>697</v>
      </c>
    </row>
    <row r="2" spans="1:6" ht="12.75">
      <c r="A2" s="1"/>
      <c r="D2" t="s">
        <v>239</v>
      </c>
      <c r="E2" t="s">
        <v>127</v>
      </c>
      <c r="F2" t="s">
        <v>240</v>
      </c>
    </row>
    <row r="3" spans="1:9" ht="12.75">
      <c r="A3" s="1">
        <v>40658</v>
      </c>
      <c r="B3">
        <v>820</v>
      </c>
      <c r="D3" t="s">
        <v>126</v>
      </c>
      <c r="E3" t="s">
        <v>127</v>
      </c>
      <c r="F3" t="s">
        <v>664</v>
      </c>
      <c r="G3" t="s">
        <v>683</v>
      </c>
      <c r="H3" t="s">
        <v>127</v>
      </c>
      <c r="I3">
        <v>1032</v>
      </c>
    </row>
    <row r="4" ht="12.75">
      <c r="A4" s="3"/>
    </row>
    <row r="5" spans="1:2" s="2" customFormat="1" ht="12.75">
      <c r="A5" s="2" t="s">
        <v>159</v>
      </c>
      <c r="B5" s="2">
        <f>SUM(B2:B4)</f>
        <v>820</v>
      </c>
    </row>
    <row r="7" spans="1:9" ht="12.75">
      <c r="A7" s="4" t="s">
        <v>261</v>
      </c>
      <c r="B7" s="4" t="s">
        <v>263</v>
      </c>
      <c r="C7" s="4" t="s">
        <v>264</v>
      </c>
      <c r="D7" s="4" t="s">
        <v>265</v>
      </c>
      <c r="E7" s="4" t="s">
        <v>266</v>
      </c>
      <c r="F7" s="4" t="s">
        <v>262</v>
      </c>
      <c r="G7" s="4" t="s">
        <v>784</v>
      </c>
      <c r="H7" s="4" t="s">
        <v>785</v>
      </c>
      <c r="I7" s="4" t="s">
        <v>262</v>
      </c>
    </row>
    <row r="8" spans="1:8" ht="12.75">
      <c r="A8">
        <v>0</v>
      </c>
      <c r="B8">
        <v>6</v>
      </c>
      <c r="C8">
        <f>A8*B8</f>
        <v>0</v>
      </c>
      <c r="D8" t="s">
        <v>257</v>
      </c>
      <c r="F8">
        <v>6</v>
      </c>
      <c r="G8">
        <f>B8*F8</f>
        <v>36</v>
      </c>
      <c r="H8" t="s">
        <v>780</v>
      </c>
    </row>
    <row r="9" spans="1:7" ht="12.75">
      <c r="A9">
        <v>0</v>
      </c>
      <c r="B9">
        <v>10</v>
      </c>
      <c r="C9">
        <f aca="true" t="shared" si="0" ref="C9:C30">A9*B9</f>
        <v>0</v>
      </c>
      <c r="D9" t="s">
        <v>258</v>
      </c>
      <c r="E9" t="s">
        <v>259</v>
      </c>
      <c r="F9">
        <v>0</v>
      </c>
      <c r="G9">
        <f aca="true" t="shared" si="1" ref="G9:G30">B9*F9</f>
        <v>0</v>
      </c>
    </row>
    <row r="10" spans="1:7" ht="12.75">
      <c r="A10">
        <v>0</v>
      </c>
      <c r="B10">
        <v>10</v>
      </c>
      <c r="C10">
        <f t="shared" si="0"/>
        <v>0</v>
      </c>
      <c r="D10" t="s">
        <v>258</v>
      </c>
      <c r="E10" t="s">
        <v>260</v>
      </c>
      <c r="F10">
        <v>0</v>
      </c>
      <c r="G10">
        <f t="shared" si="1"/>
        <v>0</v>
      </c>
    </row>
    <row r="11" spans="1:7" ht="12.75">
      <c r="A11">
        <v>0</v>
      </c>
      <c r="B11">
        <v>15</v>
      </c>
      <c r="C11">
        <f t="shared" si="0"/>
        <v>0</v>
      </c>
      <c r="D11" t="s">
        <v>267</v>
      </c>
      <c r="E11" t="s">
        <v>268</v>
      </c>
      <c r="F11">
        <v>0</v>
      </c>
      <c r="G11">
        <f t="shared" si="1"/>
        <v>0</v>
      </c>
    </row>
    <row r="12" spans="1:7" ht="12.75">
      <c r="A12">
        <v>0</v>
      </c>
      <c r="B12">
        <v>8</v>
      </c>
      <c r="C12">
        <f t="shared" si="0"/>
        <v>0</v>
      </c>
      <c r="D12" t="s">
        <v>267</v>
      </c>
      <c r="E12" t="s">
        <v>269</v>
      </c>
      <c r="F12">
        <v>0</v>
      </c>
      <c r="G12">
        <f t="shared" si="1"/>
        <v>0</v>
      </c>
    </row>
    <row r="13" spans="1:7" ht="12.75">
      <c r="A13">
        <v>0</v>
      </c>
      <c r="B13">
        <v>20</v>
      </c>
      <c r="C13">
        <f t="shared" si="0"/>
        <v>0</v>
      </c>
      <c r="D13" t="s">
        <v>270</v>
      </c>
      <c r="E13" t="s">
        <v>271</v>
      </c>
      <c r="F13">
        <v>0</v>
      </c>
      <c r="G13">
        <f t="shared" si="1"/>
        <v>0</v>
      </c>
    </row>
    <row r="14" spans="1:9" ht="12.75">
      <c r="A14">
        <v>2</v>
      </c>
      <c r="B14">
        <v>20</v>
      </c>
      <c r="C14">
        <f t="shared" si="0"/>
        <v>40</v>
      </c>
      <c r="D14" t="s">
        <v>270</v>
      </c>
      <c r="E14" t="s">
        <v>787</v>
      </c>
      <c r="F14">
        <v>2</v>
      </c>
      <c r="G14">
        <f t="shared" si="1"/>
        <v>40</v>
      </c>
      <c r="H14" t="s">
        <v>778</v>
      </c>
      <c r="I14" t="s">
        <v>789</v>
      </c>
    </row>
    <row r="15" spans="1:9" ht="12.75">
      <c r="A15">
        <v>1</v>
      </c>
      <c r="B15">
        <v>20</v>
      </c>
      <c r="C15">
        <f t="shared" si="0"/>
        <v>20</v>
      </c>
      <c r="D15" t="s">
        <v>270</v>
      </c>
      <c r="E15" t="s">
        <v>786</v>
      </c>
      <c r="F15">
        <v>11</v>
      </c>
      <c r="G15">
        <f t="shared" si="1"/>
        <v>220</v>
      </c>
      <c r="H15" t="s">
        <v>782</v>
      </c>
      <c r="I15" t="s">
        <v>788</v>
      </c>
    </row>
    <row r="16" spans="1:9" ht="12.75">
      <c r="A16">
        <v>0</v>
      </c>
      <c r="B16">
        <v>60</v>
      </c>
      <c r="C16">
        <f t="shared" si="0"/>
        <v>0</v>
      </c>
      <c r="D16" t="s">
        <v>272</v>
      </c>
      <c r="E16" t="s">
        <v>273</v>
      </c>
      <c r="F16">
        <v>4</v>
      </c>
      <c r="G16">
        <f t="shared" si="1"/>
        <v>240</v>
      </c>
      <c r="I16" t="s">
        <v>790</v>
      </c>
    </row>
    <row r="17" spans="1:7" ht="12.75">
      <c r="A17">
        <v>0</v>
      </c>
      <c r="B17">
        <v>35</v>
      </c>
      <c r="C17">
        <f t="shared" si="0"/>
        <v>0</v>
      </c>
      <c r="D17" t="s">
        <v>270</v>
      </c>
      <c r="E17" t="s">
        <v>274</v>
      </c>
      <c r="F17">
        <v>0</v>
      </c>
      <c r="G17">
        <f t="shared" si="1"/>
        <v>0</v>
      </c>
    </row>
    <row r="18" spans="1:9" ht="12.75">
      <c r="A18">
        <v>1</v>
      </c>
      <c r="B18">
        <v>20</v>
      </c>
      <c r="C18">
        <f t="shared" si="0"/>
        <v>20</v>
      </c>
      <c r="D18" t="s">
        <v>270</v>
      </c>
      <c r="E18" t="s">
        <v>781</v>
      </c>
      <c r="F18">
        <v>7</v>
      </c>
      <c r="G18">
        <f t="shared" si="1"/>
        <v>140</v>
      </c>
      <c r="H18" t="s">
        <v>782</v>
      </c>
      <c r="I18" t="s">
        <v>793</v>
      </c>
    </row>
    <row r="19" spans="2:9" ht="12.75">
      <c r="B19">
        <v>35</v>
      </c>
      <c r="E19" t="s">
        <v>791</v>
      </c>
      <c r="F19">
        <v>2</v>
      </c>
      <c r="G19">
        <f t="shared" si="1"/>
        <v>70</v>
      </c>
      <c r="H19" t="s">
        <v>783</v>
      </c>
      <c r="I19" t="s">
        <v>792</v>
      </c>
    </row>
    <row r="20" spans="1:7" ht="12.75">
      <c r="A20">
        <v>6</v>
      </c>
      <c r="B20">
        <v>2</v>
      </c>
      <c r="C20">
        <f t="shared" si="0"/>
        <v>12</v>
      </c>
      <c r="D20" t="s">
        <v>275</v>
      </c>
      <c r="E20" t="s">
        <v>276</v>
      </c>
      <c r="G20">
        <f t="shared" si="1"/>
        <v>0</v>
      </c>
    </row>
    <row r="21" spans="2:7" ht="12.75">
      <c r="B21">
        <v>2</v>
      </c>
      <c r="C21">
        <f t="shared" si="0"/>
        <v>0</v>
      </c>
      <c r="D21" t="s">
        <v>277</v>
      </c>
      <c r="E21" t="s">
        <v>276</v>
      </c>
      <c r="G21">
        <f t="shared" si="1"/>
        <v>0</v>
      </c>
    </row>
    <row r="22" spans="2:7" ht="12.75">
      <c r="B22">
        <v>5</v>
      </c>
      <c r="C22">
        <f t="shared" si="0"/>
        <v>0</v>
      </c>
      <c r="D22" t="s">
        <v>278</v>
      </c>
      <c r="E22" t="s">
        <v>280</v>
      </c>
      <c r="G22">
        <f t="shared" si="1"/>
        <v>0</v>
      </c>
    </row>
    <row r="23" spans="2:7" ht="12.75">
      <c r="B23">
        <v>4</v>
      </c>
      <c r="C23">
        <f t="shared" si="0"/>
        <v>0</v>
      </c>
      <c r="D23" t="s">
        <v>278</v>
      </c>
      <c r="E23" t="s">
        <v>279</v>
      </c>
      <c r="G23">
        <f t="shared" si="1"/>
        <v>0</v>
      </c>
    </row>
    <row r="24" spans="2:7" ht="12.75">
      <c r="B24">
        <v>3</v>
      </c>
      <c r="C24">
        <f t="shared" si="0"/>
        <v>0</v>
      </c>
      <c r="D24" t="s">
        <v>278</v>
      </c>
      <c r="E24" t="s">
        <v>281</v>
      </c>
      <c r="G24">
        <f t="shared" si="1"/>
        <v>0</v>
      </c>
    </row>
    <row r="25" spans="2:7" ht="12.75">
      <c r="B25">
        <v>2</v>
      </c>
      <c r="C25">
        <f t="shared" si="0"/>
        <v>0</v>
      </c>
      <c r="D25" t="s">
        <v>278</v>
      </c>
      <c r="E25" t="s">
        <v>282</v>
      </c>
      <c r="G25">
        <f t="shared" si="1"/>
        <v>0</v>
      </c>
    </row>
    <row r="26" spans="2:7" ht="12.75">
      <c r="B26">
        <v>2</v>
      </c>
      <c r="C26">
        <f t="shared" si="0"/>
        <v>0</v>
      </c>
      <c r="D26" t="s">
        <v>283</v>
      </c>
      <c r="E26" t="s">
        <v>284</v>
      </c>
      <c r="G26">
        <f t="shared" si="1"/>
        <v>0</v>
      </c>
    </row>
    <row r="27" spans="1:7" ht="12.75">
      <c r="A27">
        <v>1</v>
      </c>
      <c r="B27">
        <v>10</v>
      </c>
      <c r="C27">
        <f t="shared" si="0"/>
        <v>10</v>
      </c>
      <c r="D27" t="s">
        <v>776</v>
      </c>
      <c r="G27">
        <f t="shared" si="1"/>
        <v>0</v>
      </c>
    </row>
    <row r="28" spans="1:7" ht="12.75">
      <c r="A28">
        <v>1</v>
      </c>
      <c r="C28">
        <f t="shared" si="0"/>
        <v>0</v>
      </c>
      <c r="D28" t="s">
        <v>777</v>
      </c>
      <c r="G28">
        <f t="shared" si="1"/>
        <v>0</v>
      </c>
    </row>
    <row r="29" spans="1:7" ht="12.75">
      <c r="A29">
        <v>1</v>
      </c>
      <c r="B29">
        <v>7.5</v>
      </c>
      <c r="C29">
        <f t="shared" si="0"/>
        <v>7.5</v>
      </c>
      <c r="D29" t="s">
        <v>776</v>
      </c>
      <c r="G29">
        <f t="shared" si="1"/>
        <v>0</v>
      </c>
    </row>
    <row r="30" spans="1:8" ht="12.75">
      <c r="A30">
        <v>1</v>
      </c>
      <c r="B30">
        <v>0</v>
      </c>
      <c r="C30">
        <f t="shared" si="0"/>
        <v>0</v>
      </c>
      <c r="D30" t="s">
        <v>779</v>
      </c>
      <c r="G30">
        <f t="shared" si="1"/>
        <v>0</v>
      </c>
      <c r="H30" t="s">
        <v>780</v>
      </c>
    </row>
    <row r="31" spans="1:7" ht="12.75">
      <c r="A31" s="2"/>
      <c r="B31" s="2"/>
      <c r="C31" s="2">
        <f>SUM(C8:C30)</f>
        <v>109.5</v>
      </c>
      <c r="D31" s="2"/>
      <c r="E31" s="2" t="s">
        <v>171</v>
      </c>
      <c r="F31" s="2"/>
      <c r="G31" s="2">
        <f>SUM(G8:G30)</f>
        <v>746</v>
      </c>
    </row>
  </sheetData>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O216"/>
  <sheetViews>
    <sheetView tabSelected="1" workbookViewId="0" topLeftCell="A66">
      <selection activeCell="B91" sqref="B91"/>
    </sheetView>
  </sheetViews>
  <sheetFormatPr defaultColWidth="9.140625" defaultRowHeight="12.75"/>
  <cols>
    <col min="13" max="15" width="9.140625" style="46" customWidth="1"/>
  </cols>
  <sheetData>
    <row r="1" spans="2:10" ht="12.75">
      <c r="B1" s="43"/>
      <c r="C1" s="42" t="s">
        <v>817</v>
      </c>
      <c r="D1" s="43"/>
      <c r="E1" s="4" t="s">
        <v>317</v>
      </c>
      <c r="F1" s="4" t="s">
        <v>96</v>
      </c>
      <c r="G1" s="4" t="s">
        <v>316</v>
      </c>
      <c r="H1" s="4" t="s">
        <v>317</v>
      </c>
      <c r="I1" s="4" t="s">
        <v>316</v>
      </c>
      <c r="J1" s="4" t="s">
        <v>266</v>
      </c>
    </row>
    <row r="2" spans="1:10" ht="12.75">
      <c r="A2" t="s">
        <v>318</v>
      </c>
      <c r="B2" t="s">
        <v>323</v>
      </c>
      <c r="E2" s="32">
        <f>G130</f>
        <v>11049.964600000001</v>
      </c>
      <c r="F2" s="32"/>
      <c r="G2">
        <v>300</v>
      </c>
      <c r="J2" t="s">
        <v>21</v>
      </c>
    </row>
    <row r="3" spans="1:10" ht="12.75">
      <c r="A3" t="s">
        <v>319</v>
      </c>
      <c r="B3" t="s">
        <v>324</v>
      </c>
      <c r="C3" t="s">
        <v>819</v>
      </c>
      <c r="D3" t="s">
        <v>820</v>
      </c>
      <c r="E3" s="33">
        <f>G158</f>
        <v>7883.110800000001</v>
      </c>
      <c r="F3" s="33">
        <v>0</v>
      </c>
      <c r="G3">
        <v>500</v>
      </c>
      <c r="J3" t="s">
        <v>22</v>
      </c>
    </row>
    <row r="4" spans="1:10" ht="12.75">
      <c r="A4" t="s">
        <v>320</v>
      </c>
      <c r="B4" t="s">
        <v>325</v>
      </c>
      <c r="C4" t="s">
        <v>97</v>
      </c>
      <c r="D4" t="s">
        <v>2</v>
      </c>
      <c r="E4" s="32">
        <f>G191</f>
        <v>7651.254600000001</v>
      </c>
      <c r="F4" s="32"/>
      <c r="G4">
        <v>3000</v>
      </c>
      <c r="H4">
        <f>SUM(E2:E4)</f>
        <v>26584.33</v>
      </c>
      <c r="I4">
        <f>SUM(G2:G4)</f>
        <v>3800</v>
      </c>
      <c r="J4" s="2" t="s">
        <v>25</v>
      </c>
    </row>
    <row r="5" spans="1:12" ht="12.75">
      <c r="A5" s="43" t="s">
        <v>321</v>
      </c>
      <c r="B5" s="43" t="s">
        <v>322</v>
      </c>
      <c r="C5" s="43"/>
      <c r="D5" s="55"/>
      <c r="H5" s="43">
        <f>E12-H4</f>
        <v>4117.34</v>
      </c>
      <c r="I5" s="43">
        <f>G12-I4</f>
        <v>1050</v>
      </c>
      <c r="J5" s="2" t="s">
        <v>834</v>
      </c>
      <c r="L5" s="2"/>
    </row>
    <row r="6" spans="1:15" s="2" customFormat="1" ht="12.75">
      <c r="A6" t="s">
        <v>94</v>
      </c>
      <c r="B6" s="2" t="s">
        <v>27</v>
      </c>
      <c r="C6" t="s">
        <v>28</v>
      </c>
      <c r="D6" t="s">
        <v>832</v>
      </c>
      <c r="E6" s="32">
        <f>G192</f>
        <v>1792.34</v>
      </c>
      <c r="F6" s="33"/>
      <c r="G6" s="2">
        <v>300</v>
      </c>
      <c r="J6" s="2" t="s">
        <v>26</v>
      </c>
      <c r="N6" s="47"/>
      <c r="O6" s="47"/>
    </row>
    <row r="7" spans="1:12" ht="12.75">
      <c r="A7" t="s">
        <v>243</v>
      </c>
      <c r="B7" t="s">
        <v>324</v>
      </c>
      <c r="C7" t="s">
        <v>454</v>
      </c>
      <c r="D7" t="s">
        <v>75</v>
      </c>
      <c r="E7" s="32">
        <f>G193</f>
        <v>300</v>
      </c>
      <c r="F7" s="32"/>
      <c r="G7">
        <v>300</v>
      </c>
      <c r="H7">
        <f>SUM(E2:E7)</f>
        <v>28676.670000000002</v>
      </c>
      <c r="I7">
        <f>SUM(G2:G7)</f>
        <v>4400</v>
      </c>
      <c r="J7" s="46" t="s">
        <v>24</v>
      </c>
      <c r="K7" t="s">
        <v>79</v>
      </c>
      <c r="L7" t="s">
        <v>821</v>
      </c>
    </row>
    <row r="8" spans="1:10" ht="12.75">
      <c r="A8" s="43" t="s">
        <v>31</v>
      </c>
      <c r="B8" s="43" t="s">
        <v>322</v>
      </c>
      <c r="C8" s="43"/>
      <c r="D8" s="55"/>
      <c r="H8" s="43">
        <f>E12-H7</f>
        <v>2025</v>
      </c>
      <c r="I8" s="43">
        <f>G12-I7</f>
        <v>450</v>
      </c>
      <c r="J8" s="2" t="s">
        <v>834</v>
      </c>
    </row>
    <row r="9" spans="1:13" ht="12.75">
      <c r="A9" s="2" t="s">
        <v>95</v>
      </c>
      <c r="B9" s="2" t="s">
        <v>323</v>
      </c>
      <c r="D9" s="39"/>
      <c r="E9" s="32">
        <f>G196</f>
        <v>2025</v>
      </c>
      <c r="F9" s="32">
        <v>0</v>
      </c>
      <c r="G9" s="2">
        <v>450</v>
      </c>
      <c r="J9" t="s">
        <v>23</v>
      </c>
      <c r="M9">
        <v>200</v>
      </c>
    </row>
    <row r="10" spans="1:9" ht="12.75">
      <c r="A10" s="39" t="s">
        <v>476</v>
      </c>
      <c r="B10" t="s">
        <v>424</v>
      </c>
      <c r="C10" t="s">
        <v>430</v>
      </c>
      <c r="D10" s="2" t="s">
        <v>527</v>
      </c>
      <c r="E10" s="2" t="s">
        <v>48</v>
      </c>
      <c r="G10" s="32"/>
      <c r="H10" s="33"/>
      <c r="I10" s="33">
        <v>300</v>
      </c>
    </row>
    <row r="11" spans="1:10" ht="12.75">
      <c r="A11" s="39" t="s">
        <v>477</v>
      </c>
      <c r="B11" t="s">
        <v>427</v>
      </c>
      <c r="C11" t="s">
        <v>431</v>
      </c>
      <c r="D11" s="2" t="s">
        <v>528</v>
      </c>
      <c r="G11" s="32">
        <f>B213</f>
        <v>0</v>
      </c>
      <c r="H11" s="32"/>
      <c r="I11" s="32">
        <v>150</v>
      </c>
      <c r="J11" t="s">
        <v>806</v>
      </c>
    </row>
    <row r="12" spans="1:15" s="2" customFormat="1" ht="12.75">
      <c r="A12" s="2" t="s">
        <v>159</v>
      </c>
      <c r="E12" s="2">
        <f>SUM(E2:E9)</f>
        <v>30701.670000000002</v>
      </c>
      <c r="G12" s="2">
        <f>SUM(G2:G9)</f>
        <v>4850</v>
      </c>
      <c r="J12" t="s">
        <v>833</v>
      </c>
      <c r="K12"/>
      <c r="M12" s="47"/>
      <c r="N12" s="47"/>
      <c r="O12" s="47"/>
    </row>
    <row r="14" ht="12.75">
      <c r="A14" s="2" t="s">
        <v>839</v>
      </c>
    </row>
    <row r="15" spans="1:14" ht="12.75">
      <c r="A15" s="55" t="s">
        <v>158</v>
      </c>
      <c r="C15" s="55" t="s">
        <v>113</v>
      </c>
      <c r="D15" s="4" t="s">
        <v>101</v>
      </c>
      <c r="E15" s="4" t="s">
        <v>323</v>
      </c>
      <c r="F15" s="4" t="s">
        <v>29</v>
      </c>
      <c r="G15" s="4" t="s">
        <v>30</v>
      </c>
      <c r="H15" s="4" t="s">
        <v>18</v>
      </c>
      <c r="I15" s="4" t="s">
        <v>19</v>
      </c>
      <c r="M15"/>
      <c r="N15"/>
    </row>
    <row r="16" spans="1:15" ht="12.75">
      <c r="A16" t="s">
        <v>347</v>
      </c>
      <c r="D16" s="2"/>
      <c r="M16"/>
      <c r="N16"/>
      <c r="O16"/>
    </row>
    <row r="17" spans="1:15" ht="12.75">
      <c r="A17" t="s">
        <v>348</v>
      </c>
      <c r="C17" s="2">
        <v>300</v>
      </c>
      <c r="D17" s="2" t="s">
        <v>324</v>
      </c>
      <c r="E17">
        <v>0</v>
      </c>
      <c r="G17">
        <v>0</v>
      </c>
      <c r="I17">
        <v>300</v>
      </c>
      <c r="J17" t="s">
        <v>287</v>
      </c>
      <c r="K17" t="s">
        <v>306</v>
      </c>
      <c r="M17"/>
      <c r="N17"/>
      <c r="O17"/>
    </row>
    <row r="18" spans="1:15" ht="12.75">
      <c r="A18" t="s">
        <v>349</v>
      </c>
      <c r="C18" s="2">
        <v>0</v>
      </c>
      <c r="D18" s="2"/>
      <c r="E18">
        <v>0</v>
      </c>
      <c r="F18">
        <v>0</v>
      </c>
      <c r="G18">
        <v>0</v>
      </c>
      <c r="J18" t="s">
        <v>293</v>
      </c>
      <c r="M18"/>
      <c r="N18"/>
      <c r="O18"/>
    </row>
    <row r="19" spans="1:14" ht="12.75">
      <c r="A19" t="s">
        <v>351</v>
      </c>
      <c r="C19" s="2">
        <v>2981.13</v>
      </c>
      <c r="D19" s="2" t="s">
        <v>323</v>
      </c>
      <c r="E19">
        <f>C19</f>
        <v>2981.13</v>
      </c>
      <c r="F19">
        <v>0</v>
      </c>
      <c r="G19">
        <v>0</v>
      </c>
      <c r="J19" t="s">
        <v>363</v>
      </c>
      <c r="M19"/>
      <c r="N19"/>
    </row>
    <row r="20" spans="1:14" ht="12.75">
      <c r="A20" t="s">
        <v>352</v>
      </c>
      <c r="C20" s="2">
        <v>6231.53</v>
      </c>
      <c r="D20" s="2" t="s">
        <v>101</v>
      </c>
      <c r="F20">
        <v>2000</v>
      </c>
      <c r="J20" t="s">
        <v>176</v>
      </c>
      <c r="K20" t="s">
        <v>177</v>
      </c>
      <c r="L20" t="s">
        <v>178</v>
      </c>
      <c r="M20" t="s">
        <v>116</v>
      </c>
      <c r="N20" t="s">
        <v>841</v>
      </c>
    </row>
    <row r="21" spans="1:14" ht="12.75">
      <c r="A21" t="s">
        <v>353</v>
      </c>
      <c r="C21" s="2">
        <v>76.59</v>
      </c>
      <c r="D21" s="2" t="s">
        <v>101</v>
      </c>
      <c r="G21">
        <v>25</v>
      </c>
      <c r="M21"/>
      <c r="N21"/>
    </row>
    <row r="22" spans="1:14" ht="12.75">
      <c r="A22" t="s">
        <v>354</v>
      </c>
      <c r="C22" s="2">
        <v>18175</v>
      </c>
      <c r="D22" t="s">
        <v>842</v>
      </c>
      <c r="J22" t="s">
        <v>842</v>
      </c>
      <c r="M22"/>
      <c r="N22"/>
    </row>
    <row r="23" spans="1:14" ht="12.75">
      <c r="A23" t="s">
        <v>355</v>
      </c>
      <c r="C23" s="2">
        <v>1792.34</v>
      </c>
      <c r="D23" t="s">
        <v>842</v>
      </c>
      <c r="H23">
        <v>1792.34</v>
      </c>
      <c r="J23" t="s">
        <v>840</v>
      </c>
      <c r="M23"/>
      <c r="N23"/>
    </row>
    <row r="24" spans="1:5" ht="12.75">
      <c r="A24" t="s">
        <v>356</v>
      </c>
      <c r="C24" s="2">
        <v>417.58</v>
      </c>
      <c r="D24" s="2" t="s">
        <v>101</v>
      </c>
      <c r="E24">
        <v>417.58</v>
      </c>
    </row>
    <row r="25" spans="1:4" ht="12.75">
      <c r="A25" t="s">
        <v>357</v>
      </c>
      <c r="C25" s="2">
        <v>652.5</v>
      </c>
      <c r="D25" s="2" t="s">
        <v>101</v>
      </c>
    </row>
    <row r="26" ht="12.75">
      <c r="A26" t="s">
        <v>358</v>
      </c>
    </row>
    <row r="27" spans="1:4" ht="12.75">
      <c r="A27" t="s">
        <v>361</v>
      </c>
      <c r="C27" s="2">
        <v>0</v>
      </c>
      <c r="D27" s="2"/>
    </row>
    <row r="28" spans="1:4" ht="12.75">
      <c r="A28" t="s">
        <v>360</v>
      </c>
      <c r="C28" s="2">
        <v>75</v>
      </c>
      <c r="D28" s="2" t="s">
        <v>101</v>
      </c>
    </row>
    <row r="29" spans="1:4" ht="12.75">
      <c r="A29" t="s">
        <v>774</v>
      </c>
      <c r="C29" s="2">
        <v>0</v>
      </c>
      <c r="D29" s="2"/>
    </row>
    <row r="30" spans="4:9" ht="12.75">
      <c r="D30">
        <f>SUM(E30:I30)</f>
        <v>7516.05</v>
      </c>
      <c r="E30" s="2">
        <f>SUM(E17:E29)</f>
        <v>3398.71</v>
      </c>
      <c r="F30" s="2">
        <f>SUM(F17:F29)</f>
        <v>2000</v>
      </c>
      <c r="G30" s="2">
        <f>SUM(G17:G29)</f>
        <v>25</v>
      </c>
      <c r="H30">
        <f>SUM(H16:H29)</f>
        <v>1792.34</v>
      </c>
      <c r="I30">
        <f>SUM(I16:I29)</f>
        <v>300</v>
      </c>
    </row>
    <row r="32" spans="1:6" ht="12.75">
      <c r="A32" s="2"/>
      <c r="B32" s="2"/>
      <c r="C32" s="2"/>
      <c r="D32" s="2"/>
      <c r="E32" s="2"/>
      <c r="F32" s="2"/>
    </row>
    <row r="33" ht="12.75">
      <c r="A33" s="2" t="s">
        <v>835</v>
      </c>
    </row>
    <row r="34" spans="1:6" ht="12.75">
      <c r="A34" s="2" t="s">
        <v>183</v>
      </c>
      <c r="C34" s="2">
        <f>SUM(C16:C33)</f>
        <v>30701.670000000002</v>
      </c>
      <c r="D34" s="2">
        <f>C34-D30</f>
        <v>23185.620000000003</v>
      </c>
      <c r="E34" s="2"/>
      <c r="F34" s="2"/>
    </row>
    <row r="36" spans="1:15" s="2" customFormat="1" ht="12.75">
      <c r="A36" s="2" t="s">
        <v>32</v>
      </c>
      <c r="M36" s="47"/>
      <c r="N36" s="47"/>
      <c r="O36" s="47"/>
    </row>
    <row r="37" spans="1:5" ht="12.75">
      <c r="A37" t="s">
        <v>318</v>
      </c>
      <c r="B37" t="s">
        <v>323</v>
      </c>
      <c r="C37" s="2" t="s">
        <v>424</v>
      </c>
      <c r="D37" t="s">
        <v>475</v>
      </c>
      <c r="E37" t="s">
        <v>874</v>
      </c>
    </row>
    <row r="39" spans="2:5" ht="12.75">
      <c r="B39" t="s">
        <v>873</v>
      </c>
      <c r="C39" t="s">
        <v>427</v>
      </c>
      <c r="D39" t="s">
        <v>879</v>
      </c>
      <c r="E39" t="s">
        <v>875</v>
      </c>
    </row>
    <row r="40" spans="3:5" ht="12.75">
      <c r="C40" t="s">
        <v>46</v>
      </c>
      <c r="E40" t="s">
        <v>876</v>
      </c>
    </row>
    <row r="41" ht="12.75">
      <c r="E41" t="s">
        <v>877</v>
      </c>
    </row>
    <row r="42" ht="12.75">
      <c r="E42" t="s">
        <v>878</v>
      </c>
    </row>
    <row r="43" spans="3:5" ht="12.75">
      <c r="C43" t="s">
        <v>883</v>
      </c>
      <c r="E43" t="s">
        <v>880</v>
      </c>
    </row>
    <row r="44" ht="12.75">
      <c r="E44" t="s">
        <v>881</v>
      </c>
    </row>
    <row r="45" ht="12.75">
      <c r="E45" t="s">
        <v>882</v>
      </c>
    </row>
    <row r="46" spans="3:5" ht="12.75">
      <c r="C46" t="s">
        <v>514</v>
      </c>
      <c r="E46" t="s">
        <v>12</v>
      </c>
    </row>
    <row r="47" spans="3:7" ht="12.75">
      <c r="C47" t="s">
        <v>11</v>
      </c>
      <c r="D47" s="66" t="s">
        <v>824</v>
      </c>
      <c r="E47" t="s">
        <v>98</v>
      </c>
      <c r="F47" t="s">
        <v>99</v>
      </c>
      <c r="G47" t="s">
        <v>100</v>
      </c>
    </row>
    <row r="48" spans="1:4" ht="12.75">
      <c r="A48" t="s">
        <v>243</v>
      </c>
      <c r="B48" s="2" t="s">
        <v>323</v>
      </c>
      <c r="C48" t="s">
        <v>89</v>
      </c>
      <c r="D48" s="39" t="s">
        <v>831</v>
      </c>
    </row>
    <row r="49" spans="1:5" ht="12.75">
      <c r="A49" t="s">
        <v>94</v>
      </c>
      <c r="E49" t="s">
        <v>852</v>
      </c>
    </row>
    <row r="51" spans="3:5" ht="12.75">
      <c r="C51" t="s">
        <v>13</v>
      </c>
      <c r="E51" t="s">
        <v>884</v>
      </c>
    </row>
    <row r="52" ht="12.75">
      <c r="E52" t="s">
        <v>885</v>
      </c>
    </row>
    <row r="53" ht="12.75">
      <c r="E53" t="s">
        <v>886</v>
      </c>
    </row>
    <row r="54" spans="1:7" ht="12.75">
      <c r="A54" t="s">
        <v>319</v>
      </c>
      <c r="B54" t="s">
        <v>324</v>
      </c>
      <c r="C54" t="s">
        <v>819</v>
      </c>
      <c r="D54" t="s">
        <v>820</v>
      </c>
      <c r="E54" t="s">
        <v>468</v>
      </c>
      <c r="F54" t="s">
        <v>78</v>
      </c>
      <c r="G54" t="s">
        <v>809</v>
      </c>
    </row>
    <row r="55" spans="1:5" ht="12.75">
      <c r="A55" t="s">
        <v>10</v>
      </c>
      <c r="B55" t="s">
        <v>887</v>
      </c>
      <c r="D55" t="s">
        <v>470</v>
      </c>
      <c r="E55" t="s">
        <v>888</v>
      </c>
    </row>
    <row r="56" ht="12.75">
      <c r="E56" t="s">
        <v>889</v>
      </c>
    </row>
    <row r="57" ht="12.75">
      <c r="E57" t="s">
        <v>890</v>
      </c>
    </row>
    <row r="58" ht="12.75">
      <c r="E58" t="s">
        <v>891</v>
      </c>
    </row>
    <row r="59" ht="12.75">
      <c r="E59" t="s">
        <v>892</v>
      </c>
    </row>
    <row r="61" ht="12.75">
      <c r="E61" t="s">
        <v>893</v>
      </c>
    </row>
    <row r="62" ht="12.75">
      <c r="E62" t="s">
        <v>894</v>
      </c>
    </row>
    <row r="63" ht="12.75">
      <c r="E63" t="s">
        <v>895</v>
      </c>
    </row>
    <row r="64" ht="12.75">
      <c r="E64" t="s">
        <v>896</v>
      </c>
    </row>
    <row r="66" ht="12.75">
      <c r="E66" t="s">
        <v>0</v>
      </c>
    </row>
    <row r="68" spans="1:5" ht="12.75">
      <c r="A68" t="s">
        <v>9</v>
      </c>
      <c r="B68" t="s">
        <v>1</v>
      </c>
      <c r="D68" t="s">
        <v>2</v>
      </c>
      <c r="E68" t="s">
        <v>3</v>
      </c>
    </row>
    <row r="69" spans="1:5" ht="12.75">
      <c r="A69" t="s">
        <v>320</v>
      </c>
      <c r="E69" t="s">
        <v>4</v>
      </c>
    </row>
    <row r="71" ht="12.75">
      <c r="E71" t="s">
        <v>5</v>
      </c>
    </row>
    <row r="72" ht="12.75">
      <c r="E72" t="s">
        <v>6</v>
      </c>
    </row>
    <row r="73" ht="12.75">
      <c r="E73" t="s">
        <v>7</v>
      </c>
    </row>
    <row r="75" ht="12.75">
      <c r="E75" t="s">
        <v>8</v>
      </c>
    </row>
    <row r="77" spans="1:15" s="2" customFormat="1" ht="12.75">
      <c r="A77" t="s">
        <v>94</v>
      </c>
      <c r="B77" s="2" t="s">
        <v>27</v>
      </c>
      <c r="C77" t="s">
        <v>28</v>
      </c>
      <c r="D77" t="s">
        <v>832</v>
      </c>
      <c r="E77" s="32">
        <f>G65</f>
        <v>0</v>
      </c>
      <c r="F77" s="33"/>
      <c r="G77" s="2">
        <v>300</v>
      </c>
      <c r="J77" s="2" t="s">
        <v>26</v>
      </c>
      <c r="N77" s="47"/>
      <c r="O77" s="47"/>
    </row>
    <row r="78" spans="1:5" ht="12.75">
      <c r="A78" t="s">
        <v>851</v>
      </c>
      <c r="B78" s="2" t="s">
        <v>16</v>
      </c>
      <c r="C78" t="s">
        <v>503</v>
      </c>
      <c r="D78" t="s">
        <v>832</v>
      </c>
      <c r="E78" t="s">
        <v>871</v>
      </c>
    </row>
    <row r="79" spans="2:3" ht="12.75">
      <c r="B79" t="s">
        <v>325</v>
      </c>
      <c r="C79" t="s">
        <v>17</v>
      </c>
    </row>
    <row r="81" spans="1:12" ht="12.75">
      <c r="A81" t="s">
        <v>243</v>
      </c>
      <c r="B81" t="s">
        <v>324</v>
      </c>
      <c r="C81" t="s">
        <v>454</v>
      </c>
      <c r="D81" t="s">
        <v>75</v>
      </c>
      <c r="E81" s="32">
        <f>G66</f>
        <v>0</v>
      </c>
      <c r="F81" s="32"/>
      <c r="G81">
        <v>300</v>
      </c>
      <c r="H81">
        <f>SUM(E77:E95)</f>
        <v>0</v>
      </c>
      <c r="I81" t="e">
        <f>SUM(G77:G95)</f>
        <v>#REF!</v>
      </c>
      <c r="J81" s="46" t="s">
        <v>24</v>
      </c>
      <c r="K81" t="s">
        <v>79</v>
      </c>
      <c r="L81" t="s">
        <v>821</v>
      </c>
    </row>
    <row r="82" spans="1:5" ht="12.75">
      <c r="A82" t="s">
        <v>853</v>
      </c>
      <c r="B82" t="s">
        <v>324</v>
      </c>
      <c r="C82" t="s">
        <v>454</v>
      </c>
      <c r="D82" t="s">
        <v>75</v>
      </c>
      <c r="E82" t="s">
        <v>14</v>
      </c>
    </row>
    <row r="84" spans="2:8" ht="12.75">
      <c r="B84" t="s">
        <v>323</v>
      </c>
      <c r="C84" s="2" t="s">
        <v>424</v>
      </c>
      <c r="D84" s="39" t="s">
        <v>476</v>
      </c>
      <c r="E84" t="s">
        <v>424</v>
      </c>
      <c r="F84" t="s">
        <v>430</v>
      </c>
      <c r="G84" s="2" t="s">
        <v>527</v>
      </c>
      <c r="H84" s="2" t="s">
        <v>48</v>
      </c>
    </row>
    <row r="85" spans="1:9" ht="12.75">
      <c r="A85" s="39" t="s">
        <v>476</v>
      </c>
      <c r="B85" t="s">
        <v>424</v>
      </c>
      <c r="C85" t="s">
        <v>430</v>
      </c>
      <c r="D85" s="2" t="s">
        <v>527</v>
      </c>
      <c r="E85" s="2" t="s">
        <v>48</v>
      </c>
      <c r="G85" s="32"/>
      <c r="H85" s="33"/>
      <c r="I85" s="33">
        <v>300</v>
      </c>
    </row>
    <row r="86" spans="1:10" ht="12.75">
      <c r="A86" s="39" t="s">
        <v>477</v>
      </c>
      <c r="B86" t="s">
        <v>427</v>
      </c>
      <c r="C86" t="s">
        <v>431</v>
      </c>
      <c r="D86" s="2" t="s">
        <v>528</v>
      </c>
      <c r="G86" s="32" t="e">
        <f>#REF!</f>
        <v>#REF!</v>
      </c>
      <c r="H86" s="32"/>
      <c r="I86" s="32">
        <v>150</v>
      </c>
      <c r="J86" t="s">
        <v>806</v>
      </c>
    </row>
    <row r="87" spans="1:2" ht="12.75">
      <c r="A87" t="s">
        <v>851</v>
      </c>
      <c r="B87" t="s">
        <v>871</v>
      </c>
    </row>
    <row r="88" spans="1:2" ht="12.75">
      <c r="A88" t="s">
        <v>853</v>
      </c>
      <c r="B88" s="46" t="s">
        <v>44</v>
      </c>
    </row>
    <row r="89" spans="1:2" ht="12.75">
      <c r="A89" t="s">
        <v>855</v>
      </c>
      <c r="B89" t="s">
        <v>854</v>
      </c>
    </row>
    <row r="90" spans="1:2" ht="12.75">
      <c r="A90" t="s">
        <v>857</v>
      </c>
      <c r="B90" t="s">
        <v>856</v>
      </c>
    </row>
    <row r="91" spans="1:2" ht="12.75">
      <c r="A91" t="s">
        <v>859</v>
      </c>
      <c r="B91" t="s">
        <v>858</v>
      </c>
    </row>
    <row r="92" spans="1:2" ht="12.75">
      <c r="A92" t="s">
        <v>861</v>
      </c>
      <c r="B92" t="s">
        <v>860</v>
      </c>
    </row>
    <row r="93" spans="1:2" ht="12.75">
      <c r="A93" t="s">
        <v>863</v>
      </c>
      <c r="B93" t="s">
        <v>862</v>
      </c>
    </row>
    <row r="94" spans="1:2" ht="12.75">
      <c r="A94" t="s">
        <v>865</v>
      </c>
      <c r="B94" t="s">
        <v>864</v>
      </c>
    </row>
    <row r="95" spans="1:2" ht="12.75">
      <c r="A95" t="s">
        <v>867</v>
      </c>
      <c r="B95" t="s">
        <v>866</v>
      </c>
    </row>
    <row r="96" spans="1:2" ht="12.75">
      <c r="A96" t="s">
        <v>869</v>
      </c>
      <c r="B96" t="s">
        <v>868</v>
      </c>
    </row>
    <row r="97" spans="1:2" ht="12.75">
      <c r="A97" t="s">
        <v>872</v>
      </c>
      <c r="B97" t="s">
        <v>870</v>
      </c>
    </row>
    <row r="98" spans="1:2" ht="12.75">
      <c r="A98" t="s">
        <v>20</v>
      </c>
      <c r="B98" t="s">
        <v>15</v>
      </c>
    </row>
    <row r="101" spans="1:9" ht="12.75">
      <c r="A101" s="28" t="s">
        <v>483</v>
      </c>
      <c r="B101" s="28" t="s">
        <v>484</v>
      </c>
      <c r="C101" s="28" t="s">
        <v>485</v>
      </c>
      <c r="D101" s="44" t="s">
        <v>486</v>
      </c>
      <c r="E101" s="45"/>
      <c r="F101" s="27" t="s">
        <v>64</v>
      </c>
      <c r="G101" s="28" t="s">
        <v>524</v>
      </c>
      <c r="H101" s="28" t="s">
        <v>387</v>
      </c>
      <c r="I101" s="28" t="s">
        <v>525</v>
      </c>
    </row>
    <row r="102" spans="1:13" ht="12.75">
      <c r="A102" s="39">
        <v>1</v>
      </c>
      <c r="B102" t="s">
        <v>323</v>
      </c>
      <c r="C102" t="s">
        <v>429</v>
      </c>
      <c r="G102" s="32">
        <f>C23</f>
        <v>1792.34</v>
      </c>
      <c r="H102" s="32"/>
      <c r="I102" s="32">
        <v>0</v>
      </c>
      <c r="J102" t="s">
        <v>47</v>
      </c>
      <c r="K102" t="s">
        <v>495</v>
      </c>
      <c r="M102" t="s">
        <v>390</v>
      </c>
    </row>
    <row r="103" spans="1:9" ht="12.75">
      <c r="A103" s="39" t="s">
        <v>475</v>
      </c>
      <c r="B103" t="s">
        <v>46</v>
      </c>
      <c r="C103" t="s">
        <v>47</v>
      </c>
      <c r="D103" t="s">
        <v>495</v>
      </c>
      <c r="F103" t="s">
        <v>390</v>
      </c>
      <c r="G103" s="32">
        <f>C19</f>
        <v>2981.13</v>
      </c>
      <c r="H103" s="32"/>
      <c r="I103" s="32">
        <v>0</v>
      </c>
    </row>
    <row r="104" spans="1:10" ht="12.75">
      <c r="A104" s="66" t="s">
        <v>822</v>
      </c>
      <c r="B104" t="s">
        <v>823</v>
      </c>
      <c r="D104" t="s">
        <v>72</v>
      </c>
      <c r="G104" s="32"/>
      <c r="H104" s="32"/>
      <c r="I104" s="32"/>
      <c r="J104" t="s">
        <v>829</v>
      </c>
    </row>
    <row r="105" spans="1:9" ht="12.75">
      <c r="A105" s="66" t="s">
        <v>826</v>
      </c>
      <c r="B105" t="s">
        <v>825</v>
      </c>
      <c r="G105" s="32"/>
      <c r="H105" s="32"/>
      <c r="I105" s="32"/>
    </row>
    <row r="106" spans="1:9" ht="12.75">
      <c r="A106" s="66" t="s">
        <v>824</v>
      </c>
      <c r="B106" t="s">
        <v>827</v>
      </c>
      <c r="G106" s="32"/>
      <c r="H106" s="32"/>
      <c r="I106" s="32"/>
    </row>
    <row r="107" spans="1:9" ht="12.75">
      <c r="A107" s="39" t="s">
        <v>54</v>
      </c>
      <c r="B107" t="s">
        <v>469</v>
      </c>
      <c r="C107" t="s">
        <v>66</v>
      </c>
      <c r="G107" s="32"/>
      <c r="H107" s="32"/>
      <c r="I107" s="32">
        <v>0</v>
      </c>
    </row>
    <row r="108" spans="1:9" ht="12.75">
      <c r="A108" t="s">
        <v>55</v>
      </c>
      <c r="B108" t="s">
        <v>818</v>
      </c>
      <c r="C108" t="s">
        <v>805</v>
      </c>
      <c r="G108" s="32"/>
      <c r="H108" s="32"/>
      <c r="I108" s="32">
        <v>0</v>
      </c>
    </row>
    <row r="109" spans="1:10" ht="12.75">
      <c r="A109" s="39" t="s">
        <v>476</v>
      </c>
      <c r="B109" t="s">
        <v>424</v>
      </c>
      <c r="C109" t="s">
        <v>430</v>
      </c>
      <c r="D109" s="2" t="s">
        <v>527</v>
      </c>
      <c r="E109" s="2" t="s">
        <v>48</v>
      </c>
      <c r="G109" s="32">
        <v>0</v>
      </c>
      <c r="H109" s="33"/>
      <c r="J109" s="33">
        <v>300</v>
      </c>
    </row>
    <row r="110" spans="2:10" ht="12.75">
      <c r="B110" t="s">
        <v>496</v>
      </c>
      <c r="C110" t="s">
        <v>67</v>
      </c>
      <c r="E110" s="2"/>
      <c r="G110" s="32">
        <v>0</v>
      </c>
      <c r="H110" s="32"/>
      <c r="I110" s="32">
        <v>0</v>
      </c>
      <c r="J110" t="s">
        <v>843</v>
      </c>
    </row>
    <row r="111" spans="1:12" ht="12.75">
      <c r="A111" s="39" t="s">
        <v>477</v>
      </c>
      <c r="B111" t="s">
        <v>427</v>
      </c>
      <c r="C111" t="s">
        <v>431</v>
      </c>
      <c r="D111" s="2" t="s">
        <v>528</v>
      </c>
      <c r="G111" s="32">
        <v>0</v>
      </c>
      <c r="H111" s="32"/>
      <c r="J111" t="s">
        <v>806</v>
      </c>
      <c r="L111" s="32">
        <v>150</v>
      </c>
    </row>
    <row r="112" spans="1:9" ht="12.75">
      <c r="A112" s="40" t="s">
        <v>478</v>
      </c>
      <c r="B112" s="2" t="s">
        <v>433</v>
      </c>
      <c r="C112" t="s">
        <v>68</v>
      </c>
      <c r="G112" s="32"/>
      <c r="H112" s="32"/>
      <c r="I112" s="32">
        <v>0</v>
      </c>
    </row>
    <row r="113" spans="1:9" ht="12.75">
      <c r="A113" s="39" t="s">
        <v>479</v>
      </c>
      <c r="B113" t="s">
        <v>465</v>
      </c>
      <c r="C113" t="s">
        <v>69</v>
      </c>
      <c r="G113" s="32"/>
      <c r="H113" s="32"/>
      <c r="I113" s="32">
        <v>0</v>
      </c>
    </row>
    <row r="114" spans="1:9" ht="12.75">
      <c r="A114" s="39" t="s">
        <v>480</v>
      </c>
      <c r="B114" t="s">
        <v>467</v>
      </c>
      <c r="C114" t="s">
        <v>70</v>
      </c>
      <c r="G114" s="32"/>
      <c r="H114" s="32"/>
      <c r="I114" s="32">
        <v>0</v>
      </c>
    </row>
    <row r="116" spans="1:9" ht="12.75">
      <c r="A116" s="39" t="s">
        <v>481</v>
      </c>
      <c r="B116" t="s">
        <v>466</v>
      </c>
      <c r="C116" t="s">
        <v>71</v>
      </c>
      <c r="G116" s="32"/>
      <c r="H116" s="32"/>
      <c r="I116" s="32">
        <v>0</v>
      </c>
    </row>
    <row r="117" spans="1:9" ht="12.75">
      <c r="A117" s="39" t="s">
        <v>482</v>
      </c>
      <c r="B117" t="s">
        <v>428</v>
      </c>
      <c r="C117" t="s">
        <v>432</v>
      </c>
      <c r="G117" s="32"/>
      <c r="H117" s="32"/>
      <c r="I117" s="32">
        <v>0</v>
      </c>
    </row>
    <row r="118" spans="2:9" ht="12.75">
      <c r="B118" t="s">
        <v>53</v>
      </c>
      <c r="C118" t="s">
        <v>526</v>
      </c>
      <c r="G118" s="32"/>
      <c r="H118" s="32"/>
      <c r="I118" s="32"/>
    </row>
    <row r="119" spans="1:9" ht="12.75">
      <c r="A119" s="39"/>
      <c r="B119" t="s">
        <v>53</v>
      </c>
      <c r="C119" s="2" t="s">
        <v>450</v>
      </c>
      <c r="G119" s="32"/>
      <c r="H119" s="32"/>
      <c r="I119" s="32">
        <v>0</v>
      </c>
    </row>
    <row r="120" spans="2:9" ht="12.75">
      <c r="B120" t="s">
        <v>53</v>
      </c>
      <c r="C120" t="s">
        <v>444</v>
      </c>
      <c r="G120" s="32"/>
      <c r="H120" s="32"/>
      <c r="I120" s="32"/>
    </row>
    <row r="121" spans="2:9" ht="12.75">
      <c r="B121" t="s">
        <v>53</v>
      </c>
      <c r="C121" s="2" t="s">
        <v>445</v>
      </c>
      <c r="G121" s="32"/>
      <c r="H121" s="32"/>
      <c r="I121" s="32"/>
    </row>
    <row r="122" spans="2:9" ht="12.75">
      <c r="B122" t="s">
        <v>53</v>
      </c>
      <c r="C122" t="s">
        <v>446</v>
      </c>
      <c r="G122" s="32"/>
      <c r="H122" s="32"/>
      <c r="I122" s="32"/>
    </row>
    <row r="123" spans="2:9" ht="12.75">
      <c r="B123" t="s">
        <v>53</v>
      </c>
      <c r="C123" s="32" t="s">
        <v>447</v>
      </c>
      <c r="G123" s="32"/>
      <c r="H123" s="32"/>
      <c r="I123" s="32"/>
    </row>
    <row r="124" spans="2:9" ht="12.75">
      <c r="B124" t="s">
        <v>53</v>
      </c>
      <c r="C124" s="32" t="s">
        <v>448</v>
      </c>
      <c r="G124" s="32"/>
      <c r="H124" s="32"/>
      <c r="I124" s="32"/>
    </row>
    <row r="125" spans="2:9" ht="12.75">
      <c r="B125" t="s">
        <v>53</v>
      </c>
      <c r="C125" s="32" t="s">
        <v>449</v>
      </c>
      <c r="G125" s="32"/>
      <c r="H125" s="32"/>
      <c r="I125" s="32"/>
    </row>
    <row r="126" spans="2:9" ht="12.75">
      <c r="B126" t="s">
        <v>53</v>
      </c>
      <c r="C126" t="s">
        <v>443</v>
      </c>
      <c r="G126" s="32"/>
      <c r="H126" s="32"/>
      <c r="I126" s="32"/>
    </row>
    <row r="127" spans="2:9" ht="12.75">
      <c r="B127" t="s">
        <v>53</v>
      </c>
      <c r="C127" t="s">
        <v>88</v>
      </c>
      <c r="G127" s="32"/>
      <c r="H127" s="32"/>
      <c r="I127" s="32">
        <v>0</v>
      </c>
    </row>
    <row r="128" spans="2:9" ht="12.75">
      <c r="B128" t="s">
        <v>830</v>
      </c>
      <c r="G128" s="32"/>
      <c r="H128" s="32"/>
      <c r="I128" s="32"/>
    </row>
    <row r="129" spans="1:10" ht="12.75">
      <c r="A129" s="39" t="s">
        <v>831</v>
      </c>
      <c r="B129" t="s">
        <v>89</v>
      </c>
      <c r="C129" t="s">
        <v>828</v>
      </c>
      <c r="D129" s="2"/>
      <c r="G129" s="32">
        <v>0</v>
      </c>
      <c r="H129" s="32"/>
      <c r="I129" s="32">
        <v>200</v>
      </c>
      <c r="J129" t="s">
        <v>808</v>
      </c>
    </row>
    <row r="130" spans="7:10" ht="12.75">
      <c r="G130" s="48">
        <f>0.33*D34+E30</f>
        <v>11049.964600000001</v>
      </c>
      <c r="H130" s="49"/>
      <c r="I130" s="48">
        <f>SUM(I102:I129)</f>
        <v>200</v>
      </c>
      <c r="J130" t="s">
        <v>807</v>
      </c>
    </row>
    <row r="131" spans="7:9" s="46" customFormat="1" ht="12.75">
      <c r="G131" s="50"/>
      <c r="H131" s="51"/>
      <c r="I131" s="50"/>
    </row>
    <row r="132" spans="1:9" ht="12.75">
      <c r="A132" s="39">
        <v>2</v>
      </c>
      <c r="B132" t="s">
        <v>324</v>
      </c>
      <c r="C132" t="s">
        <v>468</v>
      </c>
      <c r="F132" t="s">
        <v>73</v>
      </c>
      <c r="G132" s="32">
        <f>C24</f>
        <v>417.58</v>
      </c>
      <c r="H132" s="32"/>
      <c r="I132" s="32">
        <v>0</v>
      </c>
    </row>
    <row r="133" spans="1:9" ht="12.75">
      <c r="A133" s="41" t="s">
        <v>470</v>
      </c>
      <c r="B133" t="s">
        <v>497</v>
      </c>
      <c r="C133" t="s">
        <v>85</v>
      </c>
      <c r="G133" s="32"/>
      <c r="H133" s="32"/>
      <c r="I133" s="32"/>
    </row>
    <row r="134" spans="1:9" ht="12.75">
      <c r="A134" t="s">
        <v>472</v>
      </c>
      <c r="B134" t="s">
        <v>506</v>
      </c>
      <c r="C134" t="s">
        <v>80</v>
      </c>
      <c r="G134" s="32"/>
      <c r="H134" s="32"/>
      <c r="I134" s="32"/>
    </row>
    <row r="135" spans="2:9" ht="12.75">
      <c r="B135" t="s">
        <v>507</v>
      </c>
      <c r="C135" t="s">
        <v>81</v>
      </c>
      <c r="G135" s="32"/>
      <c r="H135" s="32"/>
      <c r="I135" s="32"/>
    </row>
    <row r="136" spans="2:9" ht="12.75">
      <c r="B136" t="s">
        <v>508</v>
      </c>
      <c r="C136" t="s">
        <v>82</v>
      </c>
      <c r="G136" s="32"/>
      <c r="H136" s="32"/>
      <c r="I136" s="32"/>
    </row>
    <row r="137" spans="2:9" ht="12.75">
      <c r="B137" t="s">
        <v>509</v>
      </c>
      <c r="C137" t="s">
        <v>83</v>
      </c>
      <c r="G137" s="32"/>
      <c r="H137" s="32"/>
      <c r="I137" s="32"/>
    </row>
    <row r="138" spans="2:9" ht="12.75">
      <c r="B138" t="s">
        <v>510</v>
      </c>
      <c r="C138" t="s">
        <v>84</v>
      </c>
      <c r="G138" s="32"/>
      <c r="H138" s="32"/>
      <c r="I138" s="32"/>
    </row>
    <row r="139" spans="7:9" ht="12.75">
      <c r="G139" s="32"/>
      <c r="H139" s="32"/>
      <c r="I139" s="32"/>
    </row>
    <row r="140" spans="1:9" ht="12.75">
      <c r="A140" s="39" t="s">
        <v>473</v>
      </c>
      <c r="B140" t="s">
        <v>437</v>
      </c>
      <c r="G140" s="32"/>
      <c r="H140" s="32"/>
      <c r="I140" s="32"/>
    </row>
    <row r="141" spans="1:9" ht="12.75">
      <c r="A141" t="s">
        <v>74</v>
      </c>
      <c r="B141" t="s">
        <v>471</v>
      </c>
      <c r="G141" s="32"/>
      <c r="H141" s="32"/>
      <c r="I141" s="32">
        <v>0</v>
      </c>
    </row>
    <row r="142" spans="1:10" ht="12.75">
      <c r="A142" t="s">
        <v>820</v>
      </c>
      <c r="B142" t="s">
        <v>498</v>
      </c>
      <c r="G142" s="32"/>
      <c r="H142" s="32"/>
      <c r="I142" s="32">
        <v>500</v>
      </c>
      <c r="J142" t="s">
        <v>809</v>
      </c>
    </row>
    <row r="143" spans="1:9" ht="12.75">
      <c r="A143">
        <v>-2</v>
      </c>
      <c r="B143" t="s">
        <v>499</v>
      </c>
      <c r="G143" s="32"/>
      <c r="H143" s="32"/>
      <c r="I143" s="32">
        <v>0</v>
      </c>
    </row>
    <row r="144" spans="1:9" ht="12.75">
      <c r="A144">
        <v>-3</v>
      </c>
      <c r="B144" t="s">
        <v>500</v>
      </c>
      <c r="G144" s="32"/>
      <c r="H144" s="32"/>
      <c r="I144" s="32">
        <v>0</v>
      </c>
    </row>
    <row r="145" spans="1:9" ht="12.75">
      <c r="A145">
        <v>-4</v>
      </c>
      <c r="B145" t="s">
        <v>501</v>
      </c>
      <c r="G145" s="32"/>
      <c r="H145" s="32"/>
      <c r="I145" s="32">
        <v>0</v>
      </c>
    </row>
    <row r="146" spans="1:9" ht="12.75">
      <c r="A146">
        <v>-5</v>
      </c>
      <c r="B146" t="s">
        <v>502</v>
      </c>
      <c r="G146" s="32">
        <v>0</v>
      </c>
      <c r="H146" s="32">
        <v>0</v>
      </c>
      <c r="I146" s="32">
        <v>0</v>
      </c>
    </row>
    <row r="147" spans="1:11" ht="12.75">
      <c r="A147">
        <v>-6</v>
      </c>
      <c r="B147" t="s">
        <v>503</v>
      </c>
      <c r="G147" s="32"/>
      <c r="H147" s="32"/>
      <c r="J147" t="s">
        <v>810</v>
      </c>
      <c r="K147" s="32">
        <v>150</v>
      </c>
    </row>
    <row r="148" spans="1:9" ht="12.75">
      <c r="A148">
        <v>-7</v>
      </c>
      <c r="B148" t="s">
        <v>504</v>
      </c>
      <c r="G148" s="32"/>
      <c r="H148" s="32"/>
      <c r="I148" s="32">
        <v>0</v>
      </c>
    </row>
    <row r="149" spans="1:9" ht="12.75">
      <c r="A149">
        <v>-8</v>
      </c>
      <c r="B149" t="s">
        <v>505</v>
      </c>
      <c r="G149" s="32"/>
      <c r="H149" s="32"/>
      <c r="I149" s="32">
        <v>0</v>
      </c>
    </row>
    <row r="150" spans="1:11" ht="12.75">
      <c r="A150" t="s">
        <v>75</v>
      </c>
      <c r="B150" t="s">
        <v>454</v>
      </c>
      <c r="C150" t="s">
        <v>77</v>
      </c>
      <c r="D150" t="s">
        <v>79</v>
      </c>
      <c r="G150" s="33">
        <v>2500</v>
      </c>
      <c r="H150" s="33">
        <v>0</v>
      </c>
      <c r="J150" t="s">
        <v>812</v>
      </c>
      <c r="K150">
        <v>300</v>
      </c>
    </row>
    <row r="151" spans="1:9" ht="12.75">
      <c r="A151" t="s">
        <v>76</v>
      </c>
      <c r="B151" t="s">
        <v>455</v>
      </c>
      <c r="C151" t="s">
        <v>60</v>
      </c>
      <c r="G151" s="32"/>
      <c r="H151" s="32"/>
      <c r="I151" s="32"/>
    </row>
    <row r="152" spans="2:9" ht="12.75">
      <c r="B152" t="s">
        <v>520</v>
      </c>
      <c r="C152" t="s">
        <v>78</v>
      </c>
      <c r="G152" s="32">
        <f>C18</f>
        <v>0</v>
      </c>
      <c r="H152" s="32"/>
      <c r="I152" s="33">
        <v>0</v>
      </c>
    </row>
    <row r="153" spans="1:9" ht="12.75">
      <c r="A153" s="39" t="s">
        <v>474</v>
      </c>
      <c r="B153" t="s">
        <v>438</v>
      </c>
      <c r="G153" s="32"/>
      <c r="H153" s="32"/>
      <c r="I153" s="32"/>
    </row>
    <row r="154" spans="1:9" ht="12.75">
      <c r="A154" s="18">
        <v>-1</v>
      </c>
      <c r="B154" t="s">
        <v>434</v>
      </c>
      <c r="G154" s="32"/>
      <c r="H154" s="32"/>
      <c r="I154" s="32">
        <v>0</v>
      </c>
    </row>
    <row r="155" spans="1:9" ht="12.75">
      <c r="A155" s="18">
        <v>-2</v>
      </c>
      <c r="B155" t="s">
        <v>435</v>
      </c>
      <c r="G155" s="32"/>
      <c r="H155" s="32"/>
      <c r="I155" s="32">
        <v>0</v>
      </c>
    </row>
    <row r="156" spans="1:9" ht="12.75">
      <c r="A156" s="18">
        <v>-3</v>
      </c>
      <c r="B156" t="s">
        <v>436</v>
      </c>
      <c r="G156" s="32"/>
      <c r="H156" s="32"/>
      <c r="I156" s="32">
        <v>0</v>
      </c>
    </row>
    <row r="157" spans="1:9" ht="12.75">
      <c r="A157" s="18">
        <v>-4</v>
      </c>
      <c r="B157" t="s">
        <v>425</v>
      </c>
      <c r="C157" t="s">
        <v>426</v>
      </c>
      <c r="D157" s="2" t="s">
        <v>49</v>
      </c>
      <c r="G157" s="32"/>
      <c r="H157" s="32"/>
      <c r="I157" s="32">
        <v>0</v>
      </c>
    </row>
    <row r="158" spans="7:10" ht="12.75">
      <c r="G158" s="48">
        <f>D34*0.34</f>
        <v>7883.110800000001</v>
      </c>
      <c r="H158" s="48"/>
      <c r="I158" s="48">
        <f>SUM(I132:I157)</f>
        <v>500</v>
      </c>
      <c r="J158" t="s">
        <v>813</v>
      </c>
    </row>
    <row r="159" spans="7:9" s="51" customFormat="1" ht="12.75">
      <c r="G159" s="50"/>
      <c r="H159" s="50"/>
      <c r="I159" s="50"/>
    </row>
    <row r="160" spans="1:9" ht="12.75">
      <c r="A160" s="39">
        <v>3</v>
      </c>
      <c r="B160" t="s">
        <v>325</v>
      </c>
      <c r="C160" t="s">
        <v>57</v>
      </c>
      <c r="D160" t="s">
        <v>56</v>
      </c>
      <c r="G160" s="32">
        <v>0</v>
      </c>
      <c r="H160" s="32"/>
      <c r="I160" s="32">
        <v>0</v>
      </c>
    </row>
    <row r="161" spans="1:9" ht="12.75">
      <c r="A161" s="39" t="s">
        <v>487</v>
      </c>
      <c r="B161" t="s">
        <v>458</v>
      </c>
      <c r="G161" s="32">
        <v>179</v>
      </c>
      <c r="H161" s="32"/>
      <c r="I161" s="32">
        <v>0</v>
      </c>
    </row>
    <row r="162" spans="1:9" ht="12.75">
      <c r="A162" s="39" t="s">
        <v>488</v>
      </c>
      <c r="B162" t="s">
        <v>459</v>
      </c>
      <c r="G162" s="32"/>
      <c r="H162" s="32"/>
      <c r="I162" s="32">
        <v>0</v>
      </c>
    </row>
    <row r="163" spans="1:9" ht="12.75">
      <c r="A163" s="39" t="s">
        <v>489</v>
      </c>
      <c r="B163" t="s">
        <v>460</v>
      </c>
      <c r="G163" s="32"/>
      <c r="H163" s="32"/>
      <c r="I163" s="32">
        <v>0</v>
      </c>
    </row>
    <row r="164" spans="1:9" ht="12.75">
      <c r="A164" s="39" t="s">
        <v>490</v>
      </c>
      <c r="B164" t="s">
        <v>451</v>
      </c>
      <c r="C164" t="s">
        <v>443</v>
      </c>
      <c r="G164" s="32"/>
      <c r="H164" s="32"/>
      <c r="I164" s="32">
        <v>0</v>
      </c>
    </row>
    <row r="165" spans="1:9" ht="12.75">
      <c r="A165" s="39" t="s">
        <v>491</v>
      </c>
      <c r="B165" t="s">
        <v>452</v>
      </c>
      <c r="C165" t="s">
        <v>443</v>
      </c>
      <c r="G165" s="32"/>
      <c r="H165" s="32"/>
      <c r="I165" s="32">
        <v>0</v>
      </c>
    </row>
    <row r="166" spans="7:9" ht="12.75">
      <c r="G166" s="32"/>
      <c r="H166" s="32"/>
      <c r="I166" s="32"/>
    </row>
    <row r="167" spans="1:11" ht="12.75">
      <c r="A167" s="39" t="s">
        <v>492</v>
      </c>
      <c r="B167" t="s">
        <v>461</v>
      </c>
      <c r="C167" t="s">
        <v>462</v>
      </c>
      <c r="G167" s="32">
        <v>1600</v>
      </c>
      <c r="H167" s="32"/>
      <c r="J167" t="s">
        <v>811</v>
      </c>
      <c r="K167" s="32">
        <v>150</v>
      </c>
    </row>
    <row r="168" spans="2:9" ht="12.75">
      <c r="B168" t="s">
        <v>513</v>
      </c>
      <c r="D168" t="s">
        <v>422</v>
      </c>
      <c r="F168" t="s">
        <v>421</v>
      </c>
      <c r="G168" s="32"/>
      <c r="H168" s="32"/>
      <c r="I168" s="32"/>
    </row>
    <row r="169" spans="1:9" ht="12.75">
      <c r="A169" s="39" t="s">
        <v>493</v>
      </c>
      <c r="B169" t="s">
        <v>428</v>
      </c>
      <c r="C169" t="s">
        <v>463</v>
      </c>
      <c r="G169" s="32">
        <v>0</v>
      </c>
      <c r="H169" s="32"/>
      <c r="I169" s="32">
        <v>0</v>
      </c>
    </row>
    <row r="170" spans="2:9" ht="12.75">
      <c r="B170" t="s">
        <v>440</v>
      </c>
      <c r="C170" t="s">
        <v>441</v>
      </c>
      <c r="D170" t="s">
        <v>453</v>
      </c>
      <c r="G170" s="32"/>
      <c r="H170" s="32"/>
      <c r="I170" s="32">
        <v>0</v>
      </c>
    </row>
    <row r="171" spans="1:9" ht="12.75">
      <c r="A171" s="39" t="s">
        <v>494</v>
      </c>
      <c r="B171" t="s">
        <v>439</v>
      </c>
      <c r="G171" s="32"/>
      <c r="H171" s="32"/>
      <c r="I171" s="32">
        <v>0</v>
      </c>
    </row>
    <row r="172" spans="7:9" ht="12.75">
      <c r="G172" s="32"/>
      <c r="H172" s="32"/>
      <c r="I172" s="32"/>
    </row>
    <row r="173" spans="1:9" ht="12.75">
      <c r="A173" s="39" t="s">
        <v>86</v>
      </c>
      <c r="B173" t="s">
        <v>456</v>
      </c>
      <c r="C173" t="s">
        <v>58</v>
      </c>
      <c r="G173" s="32"/>
      <c r="H173" s="32"/>
      <c r="I173" s="32">
        <v>0</v>
      </c>
    </row>
    <row r="174" spans="1:9" ht="12.75">
      <c r="A174" t="s">
        <v>87</v>
      </c>
      <c r="B174" t="s">
        <v>457</v>
      </c>
      <c r="C174" t="s">
        <v>59</v>
      </c>
      <c r="G174" s="32"/>
      <c r="H174" s="32"/>
      <c r="I174" s="32">
        <v>0</v>
      </c>
    </row>
    <row r="175" spans="7:9" ht="12.75">
      <c r="G175" s="32"/>
      <c r="H175" s="32"/>
      <c r="I175" s="32"/>
    </row>
    <row r="176" spans="2:9" ht="12.75">
      <c r="B176" t="s">
        <v>425</v>
      </c>
      <c r="C176" t="s">
        <v>426</v>
      </c>
      <c r="D176" s="2" t="s">
        <v>50</v>
      </c>
      <c r="G176" s="32">
        <v>0</v>
      </c>
      <c r="H176" s="32">
        <v>0</v>
      </c>
      <c r="I176" s="32">
        <v>0</v>
      </c>
    </row>
    <row r="177" spans="2:9" ht="12.75">
      <c r="B177" t="s">
        <v>51</v>
      </c>
      <c r="C177" t="s">
        <v>52</v>
      </c>
      <c r="G177" s="32"/>
      <c r="H177" s="32"/>
      <c r="I177" s="32">
        <v>0</v>
      </c>
    </row>
    <row r="178" spans="2:9" ht="12.75">
      <c r="B178" t="s">
        <v>510</v>
      </c>
      <c r="G178" s="32"/>
      <c r="H178" s="32"/>
      <c r="I178" s="32"/>
    </row>
    <row r="179" spans="2:9" ht="12.75">
      <c r="B179" t="s">
        <v>511</v>
      </c>
      <c r="G179" s="32"/>
      <c r="H179" s="32"/>
      <c r="I179" s="32">
        <v>0</v>
      </c>
    </row>
    <row r="180" spans="2:9" ht="12.75">
      <c r="B180" t="s">
        <v>512</v>
      </c>
      <c r="G180" s="32"/>
      <c r="H180" s="32"/>
      <c r="I180" s="32">
        <v>0</v>
      </c>
    </row>
    <row r="181" spans="2:9" ht="12.75">
      <c r="B181" t="s">
        <v>514</v>
      </c>
      <c r="G181" s="32">
        <v>2000</v>
      </c>
      <c r="H181" s="32">
        <v>0</v>
      </c>
      <c r="I181" s="32">
        <v>3000</v>
      </c>
    </row>
    <row r="182" spans="2:9" ht="12.75">
      <c r="B182" t="s">
        <v>515</v>
      </c>
      <c r="G182" s="32">
        <v>400</v>
      </c>
      <c r="H182" s="32"/>
      <c r="I182" s="32">
        <v>100</v>
      </c>
    </row>
    <row r="183" spans="2:9" ht="12.75">
      <c r="B183" t="s">
        <v>516</v>
      </c>
      <c r="C183" t="s">
        <v>63</v>
      </c>
      <c r="G183" s="32">
        <v>0</v>
      </c>
      <c r="H183" s="32">
        <v>0</v>
      </c>
      <c r="I183" s="32">
        <v>0</v>
      </c>
    </row>
    <row r="184" spans="2:9" ht="12.75">
      <c r="B184" t="s">
        <v>517</v>
      </c>
      <c r="G184" s="32">
        <v>0</v>
      </c>
      <c r="H184" s="32">
        <v>0</v>
      </c>
      <c r="I184" s="32">
        <v>0</v>
      </c>
    </row>
    <row r="185" spans="2:9" ht="12.75">
      <c r="B185" t="s">
        <v>518</v>
      </c>
      <c r="G185" s="32"/>
      <c r="H185" s="32"/>
      <c r="I185" s="32">
        <v>0</v>
      </c>
    </row>
    <row r="186" spans="2:9" ht="12.75">
      <c r="B186" t="s">
        <v>519</v>
      </c>
      <c r="G186" s="32"/>
      <c r="H186" s="32"/>
      <c r="I186" s="32">
        <v>0</v>
      </c>
    </row>
    <row r="187" spans="7:9" ht="12.75">
      <c r="G187" s="32">
        <v>0</v>
      </c>
      <c r="H187" s="32">
        <v>0</v>
      </c>
      <c r="I187" s="32">
        <v>0</v>
      </c>
    </row>
    <row r="188" spans="2:9" ht="12.75">
      <c r="B188" t="s">
        <v>521</v>
      </c>
      <c r="C188" t="s">
        <v>61</v>
      </c>
      <c r="D188" t="s">
        <v>62</v>
      </c>
      <c r="G188" s="32">
        <v>0</v>
      </c>
      <c r="H188" s="32"/>
      <c r="I188" s="32">
        <v>0</v>
      </c>
    </row>
    <row r="189" spans="2:9" ht="12.75">
      <c r="B189" t="s">
        <v>522</v>
      </c>
      <c r="C189" t="s">
        <v>61</v>
      </c>
      <c r="D189" t="s">
        <v>62</v>
      </c>
      <c r="G189" s="32">
        <v>0</v>
      </c>
      <c r="H189" s="32">
        <v>0</v>
      </c>
      <c r="I189" s="32">
        <v>0</v>
      </c>
    </row>
    <row r="190" spans="2:9" ht="12.75">
      <c r="B190" t="s">
        <v>523</v>
      </c>
      <c r="C190" t="s">
        <v>61</v>
      </c>
      <c r="D190" t="s">
        <v>62</v>
      </c>
      <c r="G190" s="32">
        <v>0</v>
      </c>
      <c r="H190" s="32">
        <v>0</v>
      </c>
      <c r="I190" s="32">
        <v>0</v>
      </c>
    </row>
    <row r="191" spans="7:15" s="2" customFormat="1" ht="12.75">
      <c r="G191" s="33">
        <f>D34*0.33</f>
        <v>7651.254600000001</v>
      </c>
      <c r="H191" s="33"/>
      <c r="I191" s="33">
        <f>SUM(I160:I190)</f>
        <v>3100</v>
      </c>
      <c r="J191" s="2" t="s">
        <v>814</v>
      </c>
      <c r="M191" s="47"/>
      <c r="N191" s="47"/>
      <c r="O191" s="47"/>
    </row>
    <row r="192" spans="2:15" s="2" customFormat="1" ht="12.75">
      <c r="B192" s="2" t="s">
        <v>513</v>
      </c>
      <c r="G192" s="47">
        <f>H30</f>
        <v>1792.34</v>
      </c>
      <c r="H192" s="47"/>
      <c r="I192" s="47">
        <v>300</v>
      </c>
      <c r="M192" s="47"/>
      <c r="N192" s="47"/>
      <c r="O192" s="47"/>
    </row>
    <row r="193" spans="2:15" s="2" customFormat="1" ht="12.75">
      <c r="B193" s="2" t="s">
        <v>19</v>
      </c>
      <c r="G193" s="47">
        <f>I30</f>
        <v>300</v>
      </c>
      <c r="H193" s="47"/>
      <c r="I193" s="47">
        <v>300</v>
      </c>
      <c r="M193" s="47"/>
      <c r="N193" s="47"/>
      <c r="O193" s="47"/>
    </row>
    <row r="194" spans="1:9" ht="12.75">
      <c r="A194" s="39" t="s">
        <v>476</v>
      </c>
      <c r="B194" t="s">
        <v>424</v>
      </c>
      <c r="C194" t="s">
        <v>430</v>
      </c>
      <c r="D194" s="2" t="s">
        <v>527</v>
      </c>
      <c r="E194" s="2" t="s">
        <v>48</v>
      </c>
      <c r="G194" s="32">
        <v>2000</v>
      </c>
      <c r="H194" s="33"/>
      <c r="I194" s="33">
        <v>300</v>
      </c>
    </row>
    <row r="195" spans="1:10" ht="12.75">
      <c r="A195" s="39" t="s">
        <v>477</v>
      </c>
      <c r="B195" t="s">
        <v>427</v>
      </c>
      <c r="C195" t="s">
        <v>431</v>
      </c>
      <c r="D195" s="2" t="s">
        <v>528</v>
      </c>
      <c r="G195" s="32">
        <v>25</v>
      </c>
      <c r="H195" s="32"/>
      <c r="I195" s="32">
        <v>150</v>
      </c>
      <c r="J195" t="s">
        <v>806</v>
      </c>
    </row>
    <row r="196" spans="1:9" ht="12.75">
      <c r="A196" s="39"/>
      <c r="D196" s="2"/>
      <c r="G196" s="46">
        <f>SUM(G194:G195)</f>
        <v>2025</v>
      </c>
      <c r="H196" s="32"/>
      <c r="I196" s="46"/>
    </row>
    <row r="197" spans="7:10" ht="12.75">
      <c r="G197" s="2">
        <f>G130+G158+G191+G192+G193+G194+G195</f>
        <v>30701.670000000002</v>
      </c>
      <c r="H197" s="27"/>
      <c r="I197" s="2">
        <f>I130+I158+I191+I192+I193+I194+I195</f>
        <v>4850</v>
      </c>
      <c r="J197" t="s">
        <v>815</v>
      </c>
    </row>
    <row r="199" ht="12.75">
      <c r="A199" s="2" t="s">
        <v>838</v>
      </c>
    </row>
    <row r="200" spans="1:9" ht="12.75">
      <c r="A200" s="28" t="s">
        <v>483</v>
      </c>
      <c r="B200" s="28" t="s">
        <v>484</v>
      </c>
      <c r="C200" s="28" t="s">
        <v>485</v>
      </c>
      <c r="D200" s="44" t="s">
        <v>486</v>
      </c>
      <c r="E200" s="45"/>
      <c r="F200" s="27" t="s">
        <v>64</v>
      </c>
      <c r="G200" s="28" t="s">
        <v>524</v>
      </c>
      <c r="H200" s="28" t="s">
        <v>387</v>
      </c>
      <c r="I200" s="28" t="s">
        <v>525</v>
      </c>
    </row>
    <row r="201" spans="1:9" ht="12.75">
      <c r="A201" s="39">
        <v>1</v>
      </c>
      <c r="B201" t="s">
        <v>323</v>
      </c>
      <c r="C201" t="s">
        <v>429</v>
      </c>
      <c r="G201" s="32"/>
      <c r="H201" s="32"/>
      <c r="I201" s="32">
        <v>0</v>
      </c>
    </row>
    <row r="202" spans="2:10" ht="12.75">
      <c r="B202" t="s">
        <v>514</v>
      </c>
      <c r="G202" s="32"/>
      <c r="H202" s="32">
        <v>0</v>
      </c>
      <c r="I202" s="32">
        <v>3000</v>
      </c>
      <c r="J202" t="s">
        <v>816</v>
      </c>
    </row>
    <row r="203" spans="1:9" ht="12.75">
      <c r="A203" s="39" t="s">
        <v>476</v>
      </c>
      <c r="B203" t="s">
        <v>424</v>
      </c>
      <c r="C203" t="s">
        <v>430</v>
      </c>
      <c r="D203" s="2" t="s">
        <v>527</v>
      </c>
      <c r="E203" s="2" t="s">
        <v>48</v>
      </c>
      <c r="G203" s="32" t="str">
        <f>B183</f>
        <v>CONDs</v>
      </c>
      <c r="H203" s="33"/>
      <c r="I203" s="33">
        <v>300</v>
      </c>
    </row>
    <row r="204" spans="1:10" ht="12.75">
      <c r="A204" s="39" t="s">
        <v>477</v>
      </c>
      <c r="B204" t="s">
        <v>427</v>
      </c>
      <c r="C204" t="s">
        <v>431</v>
      </c>
      <c r="D204" s="2" t="s">
        <v>528</v>
      </c>
      <c r="G204" s="32" t="str">
        <f>B186</f>
        <v>MEDI</v>
      </c>
      <c r="H204" s="32"/>
      <c r="I204" s="32">
        <v>150</v>
      </c>
      <c r="J204" t="s">
        <v>806</v>
      </c>
    </row>
    <row r="205" spans="1:10" ht="12.75">
      <c r="A205" s="39"/>
      <c r="B205" t="s">
        <v>89</v>
      </c>
      <c r="C205" t="s">
        <v>90</v>
      </c>
      <c r="D205" s="2"/>
      <c r="G205" s="32"/>
      <c r="H205" s="32"/>
      <c r="I205" s="32">
        <v>200</v>
      </c>
      <c r="J205" t="s">
        <v>808</v>
      </c>
    </row>
    <row r="206" spans="2:10" ht="12.75">
      <c r="B206" t="s">
        <v>515</v>
      </c>
      <c r="G206" s="32"/>
      <c r="H206" s="32"/>
      <c r="I206" s="32">
        <v>100</v>
      </c>
      <c r="J206" t="s">
        <v>816</v>
      </c>
    </row>
    <row r="208" spans="1:9" ht="12.75">
      <c r="A208" s="39">
        <v>2</v>
      </c>
      <c r="B208" t="s">
        <v>324</v>
      </c>
      <c r="C208" t="s">
        <v>468</v>
      </c>
      <c r="F208" t="s">
        <v>73</v>
      </c>
      <c r="G208" s="32" t="str">
        <f>B183</f>
        <v>CONDs</v>
      </c>
      <c r="H208" s="32"/>
      <c r="I208" s="32">
        <v>0</v>
      </c>
    </row>
    <row r="209" spans="1:9" ht="12.75">
      <c r="A209" t="s">
        <v>74</v>
      </c>
      <c r="B209" t="s">
        <v>471</v>
      </c>
      <c r="G209" s="53"/>
      <c r="H209" s="53"/>
      <c r="I209" s="53">
        <v>0</v>
      </c>
    </row>
    <row r="210" spans="1:10" ht="12.75">
      <c r="A210">
        <v>-1</v>
      </c>
      <c r="B210" t="s">
        <v>498</v>
      </c>
      <c r="G210" s="32"/>
      <c r="H210" s="32"/>
      <c r="I210" s="32">
        <v>500</v>
      </c>
      <c r="J210" t="s">
        <v>809</v>
      </c>
    </row>
    <row r="211" spans="1:10" ht="12.75">
      <c r="A211">
        <v>-6</v>
      </c>
      <c r="B211" t="s">
        <v>503</v>
      </c>
      <c r="G211" s="32"/>
      <c r="H211" s="32"/>
      <c r="I211" s="32">
        <v>150</v>
      </c>
      <c r="J211" t="s">
        <v>810</v>
      </c>
    </row>
    <row r="212" spans="1:10" ht="12.75">
      <c r="A212" t="s">
        <v>75</v>
      </c>
      <c r="B212" t="s">
        <v>454</v>
      </c>
      <c r="C212" t="s">
        <v>77</v>
      </c>
      <c r="D212" t="s">
        <v>79</v>
      </c>
      <c r="G212" s="33"/>
      <c r="H212" s="33">
        <v>0</v>
      </c>
      <c r="I212" s="32">
        <v>300</v>
      </c>
      <c r="J212" t="s">
        <v>812</v>
      </c>
    </row>
    <row r="214" spans="1:9" ht="12.75">
      <c r="A214" s="39">
        <v>3</v>
      </c>
      <c r="B214" t="s">
        <v>325</v>
      </c>
      <c r="C214" t="s">
        <v>57</v>
      </c>
      <c r="D214" t="s">
        <v>56</v>
      </c>
      <c r="G214" s="32">
        <v>0</v>
      </c>
      <c r="H214" s="32"/>
      <c r="I214" s="32">
        <v>0</v>
      </c>
    </row>
    <row r="215" spans="1:10" ht="12.75">
      <c r="A215" s="39" t="s">
        <v>492</v>
      </c>
      <c r="B215" t="s">
        <v>461</v>
      </c>
      <c r="C215" t="s">
        <v>462</v>
      </c>
      <c r="G215" s="32"/>
      <c r="H215" s="32"/>
      <c r="I215" s="32">
        <v>150</v>
      </c>
      <c r="J215" t="s">
        <v>811</v>
      </c>
    </row>
    <row r="216" spans="9:10" ht="12.75">
      <c r="I216" s="2">
        <f>SUM(I201:I215)</f>
        <v>4850</v>
      </c>
      <c r="J216" s="2" t="s">
        <v>190</v>
      </c>
    </row>
  </sheetData>
  <printOptions/>
  <pageMargins left="0.75" right="0.75" top="1" bottom="1" header="0.5" footer="0.5"/>
  <pageSetup orientation="landscape" r:id="rId1"/>
</worksheet>
</file>

<file path=xl/worksheets/sheet4.xml><?xml version="1.0" encoding="utf-8"?>
<worksheet xmlns="http://schemas.openxmlformats.org/spreadsheetml/2006/main" xmlns:r="http://schemas.openxmlformats.org/officeDocument/2006/relationships">
  <dimension ref="A1:G39"/>
  <sheetViews>
    <sheetView workbookViewId="0" topLeftCell="A1">
      <selection activeCell="A5" sqref="A5:D5"/>
    </sheetView>
  </sheetViews>
  <sheetFormatPr defaultColWidth="9.140625" defaultRowHeight="12.75"/>
  <cols>
    <col min="1" max="1" width="27.7109375" style="0" customWidth="1"/>
    <col min="2" max="2" width="13.140625" style="32" customWidth="1"/>
    <col min="3" max="4" width="27.7109375" style="0" customWidth="1"/>
    <col min="5" max="7" width="9.7109375" style="32" customWidth="1"/>
  </cols>
  <sheetData>
    <row r="1" spans="1:7" s="2" customFormat="1" ht="12.75">
      <c r="A1" s="29" t="s">
        <v>385</v>
      </c>
      <c r="B1" s="27" t="s">
        <v>388</v>
      </c>
      <c r="C1" s="34" t="s">
        <v>384</v>
      </c>
      <c r="D1" s="29" t="s">
        <v>386</v>
      </c>
      <c r="E1" s="27" t="s">
        <v>317</v>
      </c>
      <c r="F1" s="28" t="s">
        <v>387</v>
      </c>
      <c r="G1" s="27" t="s">
        <v>316</v>
      </c>
    </row>
    <row r="2" spans="1:7" ht="42.75" customHeight="1">
      <c r="A2" s="63" t="s">
        <v>111</v>
      </c>
      <c r="B2" s="63"/>
      <c r="C2" s="63"/>
      <c r="D2" s="63"/>
      <c r="E2" s="63"/>
      <c r="F2" s="63"/>
      <c r="G2" s="63"/>
    </row>
    <row r="3" spans="1:7" s="22" customFormat="1" ht="168" customHeight="1">
      <c r="A3" s="36" t="s">
        <v>410</v>
      </c>
      <c r="B3" s="30" t="s">
        <v>389</v>
      </c>
      <c r="C3" s="37" t="s">
        <v>391</v>
      </c>
      <c r="D3" s="38" t="s">
        <v>390</v>
      </c>
      <c r="E3" s="30" t="s">
        <v>155</v>
      </c>
      <c r="F3" s="30">
        <v>0</v>
      </c>
      <c r="G3" s="30" t="s">
        <v>155</v>
      </c>
    </row>
    <row r="4" spans="1:7" ht="40.5" customHeight="1">
      <c r="A4" s="59" t="s">
        <v>411</v>
      </c>
      <c r="B4" s="59"/>
      <c r="C4" s="59"/>
      <c r="D4" s="59"/>
      <c r="E4" s="59"/>
      <c r="F4" s="59"/>
      <c r="G4" s="59"/>
    </row>
    <row r="5" spans="1:7" ht="56.25" customHeight="1">
      <c r="A5" s="64" t="s">
        <v>392</v>
      </c>
      <c r="B5" s="64"/>
      <c r="C5" s="64"/>
      <c r="D5" s="64"/>
      <c r="E5" s="30" t="s">
        <v>155</v>
      </c>
      <c r="F5" s="30">
        <v>0</v>
      </c>
      <c r="G5" s="30" t="s">
        <v>155</v>
      </c>
    </row>
    <row r="6" spans="1:7" ht="24" customHeight="1">
      <c r="A6" s="59" t="s">
        <v>103</v>
      </c>
      <c r="B6" s="59"/>
      <c r="C6" s="59"/>
      <c r="D6" s="59"/>
      <c r="E6" s="31"/>
      <c r="F6" s="31"/>
      <c r="G6" s="31"/>
    </row>
    <row r="7" spans="1:7" ht="140.25">
      <c r="A7" s="24" t="s">
        <v>393</v>
      </c>
      <c r="B7" s="35"/>
      <c r="C7" s="23" t="s">
        <v>394</v>
      </c>
      <c r="D7" s="25" t="s">
        <v>395</v>
      </c>
      <c r="E7" s="31"/>
      <c r="F7" s="31"/>
      <c r="G7" s="31"/>
    </row>
    <row r="8" spans="1:7" ht="126.75" customHeight="1">
      <c r="A8" s="59" t="s">
        <v>102</v>
      </c>
      <c r="B8" s="59"/>
      <c r="C8" s="59"/>
      <c r="D8" s="59"/>
      <c r="E8" s="59"/>
      <c r="F8" s="59"/>
      <c r="G8" s="59"/>
    </row>
    <row r="9" spans="1:7" ht="36" customHeight="1">
      <c r="A9" s="59" t="s">
        <v>104</v>
      </c>
      <c r="B9" s="59"/>
      <c r="C9" s="59"/>
      <c r="D9" s="59"/>
      <c r="E9" s="59"/>
      <c r="F9" s="59"/>
      <c r="G9" s="59"/>
    </row>
    <row r="10" spans="1:7" ht="56.25" customHeight="1">
      <c r="A10" s="60" t="s">
        <v>396</v>
      </c>
      <c r="B10" s="60"/>
      <c r="C10" s="60"/>
      <c r="D10" s="60"/>
      <c r="E10" s="31"/>
      <c r="F10" s="31"/>
      <c r="G10" s="31"/>
    </row>
    <row r="11" spans="1:7" ht="30.75" customHeight="1">
      <c r="A11" s="60" t="s">
        <v>397</v>
      </c>
      <c r="B11" s="60"/>
      <c r="C11" s="60"/>
      <c r="D11" s="7"/>
      <c r="E11" s="31"/>
      <c r="F11" s="31"/>
      <c r="G11" s="31"/>
    </row>
    <row r="12" spans="1:7" ht="17.25" customHeight="1">
      <c r="A12" s="60" t="s">
        <v>398</v>
      </c>
      <c r="B12" s="60"/>
      <c r="C12" s="60"/>
      <c r="D12" s="7"/>
      <c r="E12" s="31"/>
      <c r="F12" s="31"/>
      <c r="G12" s="31"/>
    </row>
    <row r="13" spans="1:7" ht="16.5" customHeight="1">
      <c r="A13" s="60" t="s">
        <v>399</v>
      </c>
      <c r="B13" s="60"/>
      <c r="C13" s="60"/>
      <c r="D13" s="7"/>
      <c r="E13" s="31"/>
      <c r="F13" s="31"/>
      <c r="G13" s="31"/>
    </row>
    <row r="14" spans="1:7" ht="15" customHeight="1">
      <c r="A14" s="60" t="s">
        <v>400</v>
      </c>
      <c r="B14" s="60"/>
      <c r="C14" s="60"/>
      <c r="D14" s="7"/>
      <c r="E14" s="31"/>
      <c r="F14" s="31"/>
      <c r="G14" s="31"/>
    </row>
    <row r="15" spans="1:7" ht="12.75">
      <c r="A15" s="65" t="s">
        <v>401</v>
      </c>
      <c r="B15" s="65"/>
      <c r="C15" s="65"/>
      <c r="D15" s="7"/>
      <c r="E15" s="31"/>
      <c r="F15" s="31"/>
      <c r="G15" s="31"/>
    </row>
    <row r="16" spans="1:7" ht="12.75">
      <c r="A16" s="65" t="s">
        <v>402</v>
      </c>
      <c r="B16" s="65"/>
      <c r="C16" s="65"/>
      <c r="D16" s="7"/>
      <c r="E16" s="31"/>
      <c r="F16" s="31"/>
      <c r="G16" s="31"/>
    </row>
    <row r="17" spans="1:3" ht="22.5" customHeight="1">
      <c r="A17" s="60" t="s">
        <v>403</v>
      </c>
      <c r="B17" s="60"/>
      <c r="C17" s="60"/>
    </row>
    <row r="18" spans="1:4" ht="27.75" customHeight="1">
      <c r="A18" s="60" t="s">
        <v>404</v>
      </c>
      <c r="B18" s="60"/>
      <c r="C18" s="60"/>
      <c r="D18" s="60"/>
    </row>
    <row r="19" spans="1:3" ht="12.75">
      <c r="A19" s="65" t="s">
        <v>405</v>
      </c>
      <c r="B19" s="65"/>
      <c r="C19" s="65"/>
    </row>
    <row r="20" spans="1:7" ht="72" customHeight="1">
      <c r="A20" s="60" t="s">
        <v>406</v>
      </c>
      <c r="B20" s="60"/>
      <c r="C20" s="60"/>
      <c r="D20" s="7"/>
      <c r="E20" s="31"/>
      <c r="F20" s="31"/>
      <c r="G20" s="31"/>
    </row>
    <row r="21" spans="1:7" ht="49.5" customHeight="1">
      <c r="A21" s="60" t="s">
        <v>407</v>
      </c>
      <c r="B21" s="60"/>
      <c r="C21" s="60"/>
      <c r="D21" s="7"/>
      <c r="E21" s="31"/>
      <c r="F21" s="31"/>
      <c r="G21" s="31"/>
    </row>
    <row r="22" spans="1:7" ht="60" customHeight="1">
      <c r="A22" s="61" t="s">
        <v>408</v>
      </c>
      <c r="B22" s="62"/>
      <c r="C22" s="62"/>
      <c r="D22" s="7"/>
      <c r="E22" s="31"/>
      <c r="F22" s="31"/>
      <c r="G22" s="31"/>
    </row>
    <row r="23" spans="1:7" ht="44.25" customHeight="1">
      <c r="A23" s="59" t="s">
        <v>412</v>
      </c>
      <c r="B23" s="59"/>
      <c r="C23" s="59"/>
      <c r="D23" s="59"/>
      <c r="E23" s="30" t="s">
        <v>155</v>
      </c>
      <c r="F23" s="30">
        <v>0</v>
      </c>
      <c r="G23" s="30" t="s">
        <v>155</v>
      </c>
    </row>
    <row r="24" spans="1:7" ht="57" customHeight="1">
      <c r="A24" s="59" t="s">
        <v>105</v>
      </c>
      <c r="B24" s="59"/>
      <c r="C24" s="59"/>
      <c r="D24" s="59"/>
      <c r="E24" s="59"/>
      <c r="F24" s="59"/>
      <c r="G24" s="59"/>
    </row>
    <row r="25" spans="1:7" ht="72.75" customHeight="1">
      <c r="A25" s="59" t="s">
        <v>413</v>
      </c>
      <c r="B25" s="60"/>
      <c r="C25" s="60"/>
      <c r="D25" s="60"/>
      <c r="E25" s="31"/>
      <c r="F25" s="31"/>
      <c r="G25" s="31"/>
    </row>
    <row r="26" spans="1:7" ht="46.5" customHeight="1">
      <c r="A26" s="59" t="s">
        <v>414</v>
      </c>
      <c r="B26" s="60"/>
      <c r="C26" s="60"/>
      <c r="D26" s="60"/>
      <c r="E26" s="31"/>
      <c r="F26" s="31"/>
      <c r="G26" s="31"/>
    </row>
    <row r="27" spans="1:7" ht="47.25" customHeight="1">
      <c r="A27" s="59" t="s">
        <v>415</v>
      </c>
      <c r="B27" s="60"/>
      <c r="C27" s="60"/>
      <c r="D27" s="7"/>
      <c r="E27" s="31"/>
      <c r="F27" s="31"/>
      <c r="G27" s="31"/>
    </row>
    <row r="28" spans="1:7" ht="46.5" customHeight="1">
      <c r="A28" s="59" t="s">
        <v>416</v>
      </c>
      <c r="B28" s="60"/>
      <c r="C28" s="60"/>
      <c r="D28" s="7"/>
      <c r="E28" s="31"/>
      <c r="F28" s="31"/>
      <c r="G28" s="31"/>
    </row>
    <row r="29" spans="1:7" ht="204">
      <c r="A29" s="24" t="s">
        <v>423</v>
      </c>
      <c r="B29" s="30" t="s">
        <v>422</v>
      </c>
      <c r="D29" s="26" t="s">
        <v>421</v>
      </c>
      <c r="E29" s="30" t="s">
        <v>155</v>
      </c>
      <c r="F29" s="30">
        <v>0</v>
      </c>
      <c r="G29" s="30" t="s">
        <v>155</v>
      </c>
    </row>
    <row r="30" spans="1:7" ht="88.5" customHeight="1">
      <c r="A30" s="59" t="s">
        <v>417</v>
      </c>
      <c r="B30" s="60"/>
      <c r="C30" s="60"/>
      <c r="D30" s="60"/>
      <c r="E30" s="31"/>
      <c r="F30" s="31"/>
      <c r="G30" s="31"/>
    </row>
    <row r="31" spans="1:7" ht="55.5" customHeight="1">
      <c r="A31" s="59" t="s">
        <v>418</v>
      </c>
      <c r="B31" s="60"/>
      <c r="C31" s="60"/>
      <c r="D31" s="7"/>
      <c r="E31" s="30" t="s">
        <v>155</v>
      </c>
      <c r="F31" s="30">
        <v>0</v>
      </c>
      <c r="G31" s="30" t="s">
        <v>155</v>
      </c>
    </row>
    <row r="32" spans="1:7" ht="54.75" customHeight="1">
      <c r="A32" s="59" t="s">
        <v>419</v>
      </c>
      <c r="B32" s="59"/>
      <c r="C32" s="59"/>
      <c r="D32" s="7"/>
      <c r="E32" s="30" t="s">
        <v>155</v>
      </c>
      <c r="F32" s="30">
        <v>0</v>
      </c>
      <c r="G32" s="30" t="s">
        <v>155</v>
      </c>
    </row>
    <row r="33" spans="1:7" ht="153">
      <c r="A33" s="23" t="s">
        <v>106</v>
      </c>
      <c r="B33" s="35"/>
      <c r="C33" s="25" t="s">
        <v>409</v>
      </c>
      <c r="D33" s="7"/>
      <c r="E33" s="31"/>
      <c r="F33" s="31"/>
      <c r="G33" s="31"/>
    </row>
    <row r="34" spans="1:7" ht="35.25" customHeight="1">
      <c r="A34" s="59" t="s">
        <v>464</v>
      </c>
      <c r="B34" s="60"/>
      <c r="C34" s="60"/>
      <c r="D34" s="7"/>
      <c r="E34" s="31"/>
      <c r="F34" s="31"/>
      <c r="G34" s="31"/>
    </row>
    <row r="35" spans="1:7" ht="45.75" customHeight="1">
      <c r="A35" s="59" t="s">
        <v>420</v>
      </c>
      <c r="B35" s="60"/>
      <c r="C35" s="60"/>
      <c r="D35" s="60"/>
      <c r="E35" s="33">
        <v>0</v>
      </c>
      <c r="F35" s="33">
        <v>0</v>
      </c>
      <c r="G35" s="33">
        <v>0</v>
      </c>
    </row>
    <row r="36" spans="1:7" ht="45.75" customHeight="1">
      <c r="A36" s="59" t="s">
        <v>107</v>
      </c>
      <c r="B36" s="59"/>
      <c r="C36" s="59"/>
      <c r="D36" s="59"/>
      <c r="E36" s="33" t="s">
        <v>155</v>
      </c>
      <c r="F36" s="33">
        <v>0</v>
      </c>
      <c r="G36" s="33" t="s">
        <v>155</v>
      </c>
    </row>
    <row r="37" spans="1:7" ht="29.25" customHeight="1">
      <c r="A37" s="59" t="s">
        <v>108</v>
      </c>
      <c r="B37" s="59"/>
      <c r="C37" s="59"/>
      <c r="D37" s="59"/>
      <c r="E37" s="33">
        <v>0</v>
      </c>
      <c r="F37" s="33">
        <v>0</v>
      </c>
      <c r="G37" s="33">
        <v>0</v>
      </c>
    </row>
    <row r="38" spans="1:7" ht="30.75" customHeight="1">
      <c r="A38" s="59" t="s">
        <v>109</v>
      </c>
      <c r="B38" s="59"/>
      <c r="C38" s="59"/>
      <c r="D38" s="59"/>
      <c r="E38" s="33">
        <v>0</v>
      </c>
      <c r="F38" s="33">
        <v>0</v>
      </c>
      <c r="G38" s="33">
        <v>0</v>
      </c>
    </row>
    <row r="39" spans="1:7" ht="19.5" customHeight="1">
      <c r="A39" s="59" t="s">
        <v>110</v>
      </c>
      <c r="B39" s="59"/>
      <c r="C39" s="59"/>
      <c r="D39" s="59"/>
      <c r="E39" s="33">
        <v>0</v>
      </c>
      <c r="F39" s="33">
        <v>0</v>
      </c>
      <c r="G39" s="33">
        <v>0</v>
      </c>
    </row>
  </sheetData>
  <mergeCells count="34">
    <mergeCell ref="A15:C15"/>
    <mergeCell ref="A16:C16"/>
    <mergeCell ref="A31:C31"/>
    <mergeCell ref="A32:C32"/>
    <mergeCell ref="A35:D35"/>
    <mergeCell ref="A34:C34"/>
    <mergeCell ref="A26:D26"/>
    <mergeCell ref="A27:C27"/>
    <mergeCell ref="A28:C28"/>
    <mergeCell ref="A30:D30"/>
    <mergeCell ref="A2:G2"/>
    <mergeCell ref="A5:D5"/>
    <mergeCell ref="A8:G8"/>
    <mergeCell ref="A36:D36"/>
    <mergeCell ref="A4:G4"/>
    <mergeCell ref="A14:C14"/>
    <mergeCell ref="A17:C17"/>
    <mergeCell ref="A18:D18"/>
    <mergeCell ref="A19:C19"/>
    <mergeCell ref="A20:C20"/>
    <mergeCell ref="A6:D6"/>
    <mergeCell ref="A37:D37"/>
    <mergeCell ref="A38:D38"/>
    <mergeCell ref="A39:D39"/>
    <mergeCell ref="A21:C21"/>
    <mergeCell ref="A22:C22"/>
    <mergeCell ref="A23:D23"/>
    <mergeCell ref="A24:G24"/>
    <mergeCell ref="A25:D25"/>
    <mergeCell ref="A13:C13"/>
    <mergeCell ref="A9:G9"/>
    <mergeCell ref="A10:D10"/>
    <mergeCell ref="A11:C11"/>
    <mergeCell ref="A12:C12"/>
  </mergeCells>
  <printOptions/>
  <pageMargins left="0.5" right="0.5" top="0.5" bottom="0.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K93"/>
  <sheetViews>
    <sheetView workbookViewId="0" topLeftCell="A1">
      <selection activeCell="J18" sqref="J18"/>
    </sheetView>
  </sheetViews>
  <sheetFormatPr defaultColWidth="9.140625" defaultRowHeight="12.75"/>
  <cols>
    <col min="1" max="1" width="4.00390625" style="0" customWidth="1"/>
  </cols>
  <sheetData>
    <row r="1" spans="2:10" ht="12.75">
      <c r="B1" s="28" t="s">
        <v>483</v>
      </c>
      <c r="C1" s="28" t="s">
        <v>484</v>
      </c>
      <c r="D1" s="28" t="s">
        <v>485</v>
      </c>
      <c r="E1" s="44" t="s">
        <v>486</v>
      </c>
      <c r="F1" s="45"/>
      <c r="G1" s="27" t="s">
        <v>64</v>
      </c>
      <c r="H1" s="28" t="s">
        <v>524</v>
      </c>
      <c r="I1" s="28" t="s">
        <v>387</v>
      </c>
      <c r="J1" s="28" t="s">
        <v>525</v>
      </c>
    </row>
    <row r="2" spans="1:10" ht="12.75">
      <c r="A2" t="s">
        <v>91</v>
      </c>
      <c r="B2" s="39" t="s">
        <v>475</v>
      </c>
      <c r="C2" t="s">
        <v>46</v>
      </c>
      <c r="D2" t="s">
        <v>47</v>
      </c>
      <c r="E2" t="s">
        <v>495</v>
      </c>
      <c r="G2" t="s">
        <v>390</v>
      </c>
      <c r="H2" s="32">
        <v>3322.81</v>
      </c>
      <c r="I2" s="32"/>
      <c r="J2" s="32">
        <v>0</v>
      </c>
    </row>
    <row r="3" spans="1:10" ht="12.75">
      <c r="A3" t="s">
        <v>92</v>
      </c>
      <c r="B3" t="s">
        <v>75</v>
      </c>
      <c r="C3" t="s">
        <v>454</v>
      </c>
      <c r="D3" t="s">
        <v>77</v>
      </c>
      <c r="E3" t="s">
        <v>79</v>
      </c>
      <c r="H3" s="33">
        <v>2500</v>
      </c>
      <c r="I3" s="33">
        <v>0</v>
      </c>
      <c r="J3" s="33">
        <v>0</v>
      </c>
    </row>
    <row r="4" spans="1:10" ht="12.75">
      <c r="A4" t="s">
        <v>93</v>
      </c>
      <c r="B4" s="39">
        <v>2</v>
      </c>
      <c r="C4" t="s">
        <v>324</v>
      </c>
      <c r="D4" t="s">
        <v>468</v>
      </c>
      <c r="G4" t="s">
        <v>73</v>
      </c>
      <c r="H4" s="32">
        <v>2474.82</v>
      </c>
      <c r="I4" s="32"/>
      <c r="J4" s="32">
        <v>0</v>
      </c>
    </row>
    <row r="5" spans="2:10" ht="12.75">
      <c r="B5" s="39"/>
      <c r="C5" t="s">
        <v>799</v>
      </c>
      <c r="H5" s="32"/>
      <c r="I5" s="32"/>
      <c r="J5" s="32">
        <v>500</v>
      </c>
    </row>
    <row r="6" spans="1:10" ht="12.75">
      <c r="A6" t="s">
        <v>94</v>
      </c>
      <c r="C6" t="s">
        <v>520</v>
      </c>
      <c r="D6" t="s">
        <v>78</v>
      </c>
      <c r="H6" s="32">
        <v>2370</v>
      </c>
      <c r="I6" s="32"/>
      <c r="J6" s="32">
        <v>0</v>
      </c>
    </row>
    <row r="7" spans="1:10" ht="12.75">
      <c r="A7" t="s">
        <v>243</v>
      </c>
      <c r="B7" s="39" t="s">
        <v>492</v>
      </c>
      <c r="C7" t="s">
        <v>461</v>
      </c>
      <c r="D7" t="s">
        <v>462</v>
      </c>
      <c r="H7" s="32">
        <v>2000</v>
      </c>
      <c r="I7" s="32"/>
      <c r="J7" s="32">
        <v>300</v>
      </c>
    </row>
    <row r="8" spans="1:10" ht="12.75">
      <c r="A8" t="s">
        <v>95</v>
      </c>
      <c r="B8" s="39" t="s">
        <v>476</v>
      </c>
      <c r="C8" t="s">
        <v>424</v>
      </c>
      <c r="D8" t="s">
        <v>430</v>
      </c>
      <c r="E8" s="2" t="s">
        <v>527</v>
      </c>
      <c r="F8" s="2" t="s">
        <v>48</v>
      </c>
      <c r="H8" s="32">
        <v>1998.83</v>
      </c>
      <c r="I8" s="33"/>
      <c r="J8" s="33">
        <v>300</v>
      </c>
    </row>
    <row r="9" spans="3:10" ht="12.75">
      <c r="C9" t="s">
        <v>514</v>
      </c>
      <c r="H9" s="32">
        <v>1600</v>
      </c>
      <c r="I9" s="32">
        <v>0</v>
      </c>
      <c r="J9" s="32">
        <v>3000</v>
      </c>
    </row>
    <row r="10" spans="3:10" ht="12.75">
      <c r="C10" t="s">
        <v>496</v>
      </c>
      <c r="D10" t="s">
        <v>67</v>
      </c>
      <c r="F10" s="2"/>
      <c r="H10" s="32">
        <v>946.74</v>
      </c>
      <c r="I10" s="32"/>
      <c r="J10" s="32">
        <v>0</v>
      </c>
    </row>
    <row r="11" spans="2:10" ht="12.75">
      <c r="B11" s="39">
        <v>1</v>
      </c>
      <c r="C11" t="s">
        <v>323</v>
      </c>
      <c r="D11" t="s">
        <v>429</v>
      </c>
      <c r="H11" s="32">
        <v>940.09</v>
      </c>
      <c r="I11" s="32"/>
      <c r="J11" s="32">
        <v>0</v>
      </c>
    </row>
    <row r="12" spans="2:10" ht="12.75">
      <c r="B12" s="39"/>
      <c r="C12" t="s">
        <v>89</v>
      </c>
      <c r="D12" t="s">
        <v>90</v>
      </c>
      <c r="E12" s="2"/>
      <c r="H12" s="32">
        <v>400</v>
      </c>
      <c r="I12" s="32"/>
      <c r="J12" s="32">
        <v>200</v>
      </c>
    </row>
    <row r="13" spans="3:10" ht="12.75">
      <c r="C13" t="s">
        <v>515</v>
      </c>
      <c r="H13" s="32">
        <v>400</v>
      </c>
      <c r="I13" s="32"/>
      <c r="J13" s="32">
        <v>100</v>
      </c>
    </row>
    <row r="14" spans="2:10" ht="12.75">
      <c r="B14" s="39" t="s">
        <v>487</v>
      </c>
      <c r="C14" t="s">
        <v>458</v>
      </c>
      <c r="H14" s="32">
        <v>179</v>
      </c>
      <c r="I14" s="32"/>
      <c r="J14" s="32">
        <v>0</v>
      </c>
    </row>
    <row r="15" spans="2:10" ht="12.75">
      <c r="B15" s="39" t="s">
        <v>477</v>
      </c>
      <c r="C15" t="s">
        <v>427</v>
      </c>
      <c r="D15" t="s">
        <v>431</v>
      </c>
      <c r="E15" s="2" t="s">
        <v>528</v>
      </c>
      <c r="H15" s="32">
        <v>141.04</v>
      </c>
      <c r="I15" s="32"/>
      <c r="J15" s="32">
        <v>0</v>
      </c>
    </row>
    <row r="16" spans="2:10" ht="12.75">
      <c r="B16">
        <v>-5</v>
      </c>
      <c r="C16" t="s">
        <v>502</v>
      </c>
      <c r="H16" s="32">
        <v>0</v>
      </c>
      <c r="I16" s="32">
        <v>0</v>
      </c>
      <c r="J16" s="32">
        <v>0</v>
      </c>
    </row>
    <row r="17" spans="2:10" ht="12.75">
      <c r="B17" s="39">
        <v>3</v>
      </c>
      <c r="C17" t="s">
        <v>325</v>
      </c>
      <c r="D17" t="s">
        <v>57</v>
      </c>
      <c r="E17" t="s">
        <v>56</v>
      </c>
      <c r="H17" s="32">
        <v>0</v>
      </c>
      <c r="I17" s="32"/>
      <c r="J17" s="32">
        <v>150</v>
      </c>
    </row>
    <row r="18" spans="2:10" ht="12.75">
      <c r="B18" s="39" t="s">
        <v>493</v>
      </c>
      <c r="C18" t="s">
        <v>428</v>
      </c>
      <c r="D18" t="s">
        <v>463</v>
      </c>
      <c r="H18" s="32">
        <v>0</v>
      </c>
      <c r="I18" s="32"/>
      <c r="J18" s="32">
        <v>0</v>
      </c>
    </row>
    <row r="19" spans="3:10" ht="12.75">
      <c r="C19" t="s">
        <v>425</v>
      </c>
      <c r="D19" t="s">
        <v>426</v>
      </c>
      <c r="E19" s="2" t="s">
        <v>50</v>
      </c>
      <c r="H19" s="32">
        <v>0</v>
      </c>
      <c r="I19" s="32">
        <v>0</v>
      </c>
      <c r="J19" s="32">
        <v>0</v>
      </c>
    </row>
    <row r="20" spans="3:10" ht="12.75">
      <c r="C20" t="s">
        <v>516</v>
      </c>
      <c r="D20" t="s">
        <v>63</v>
      </c>
      <c r="H20" s="32">
        <v>0</v>
      </c>
      <c r="I20" s="32">
        <v>0</v>
      </c>
      <c r="J20" s="32">
        <v>0</v>
      </c>
    </row>
    <row r="21" spans="3:10" ht="12.75">
      <c r="C21" t="s">
        <v>517</v>
      </c>
      <c r="D21" s="32"/>
      <c r="H21" s="32">
        <v>0</v>
      </c>
      <c r="I21" s="32">
        <v>0</v>
      </c>
      <c r="J21" s="32">
        <v>0</v>
      </c>
    </row>
    <row r="22" spans="4:10" ht="12.75">
      <c r="D22" s="32"/>
      <c r="H22" s="32">
        <v>0</v>
      </c>
      <c r="I22" s="32">
        <v>0</v>
      </c>
      <c r="J22" s="32">
        <v>0</v>
      </c>
    </row>
    <row r="23" spans="3:10" ht="12.75">
      <c r="C23" t="s">
        <v>521</v>
      </c>
      <c r="D23" s="32" t="s">
        <v>61</v>
      </c>
      <c r="E23" t="s">
        <v>62</v>
      </c>
      <c r="H23" s="32">
        <v>0</v>
      </c>
      <c r="I23" s="32"/>
      <c r="J23" s="32">
        <v>0</v>
      </c>
    </row>
    <row r="24" spans="3:10" ht="12.75">
      <c r="C24" t="s">
        <v>522</v>
      </c>
      <c r="D24" t="s">
        <v>61</v>
      </c>
      <c r="E24" t="s">
        <v>62</v>
      </c>
      <c r="H24" s="32">
        <v>0</v>
      </c>
      <c r="I24" s="32">
        <v>0</v>
      </c>
      <c r="J24" s="32">
        <v>0</v>
      </c>
    </row>
    <row r="25" spans="3:10" ht="12.75">
      <c r="C25" t="s">
        <v>523</v>
      </c>
      <c r="D25" t="s">
        <v>61</v>
      </c>
      <c r="E25" t="s">
        <v>62</v>
      </c>
      <c r="H25" s="32">
        <v>0</v>
      </c>
      <c r="I25" s="32">
        <v>0</v>
      </c>
      <c r="J25" s="32">
        <v>0</v>
      </c>
    </row>
    <row r="26" spans="2:10" ht="12.75">
      <c r="B26" s="39" t="s">
        <v>54</v>
      </c>
      <c r="C26" t="s">
        <v>469</v>
      </c>
      <c r="D26" t="s">
        <v>66</v>
      </c>
      <c r="H26" s="32"/>
      <c r="I26" s="32"/>
      <c r="J26" s="32">
        <v>0</v>
      </c>
    </row>
    <row r="27" spans="2:10" ht="12.75">
      <c r="B27" t="s">
        <v>55</v>
      </c>
      <c r="C27" t="s">
        <v>442</v>
      </c>
      <c r="D27" t="s">
        <v>65</v>
      </c>
      <c r="H27" s="53"/>
      <c r="I27" s="53"/>
      <c r="J27" s="53">
        <v>0</v>
      </c>
    </row>
    <row r="28" spans="2:10" ht="12.75">
      <c r="B28" s="40" t="s">
        <v>478</v>
      </c>
      <c r="C28" s="2" t="s">
        <v>433</v>
      </c>
      <c r="D28" t="s">
        <v>68</v>
      </c>
      <c r="H28" s="46"/>
      <c r="I28" s="46"/>
      <c r="J28" s="46">
        <v>0</v>
      </c>
    </row>
    <row r="29" spans="2:10" ht="12.75">
      <c r="B29" s="39" t="s">
        <v>479</v>
      </c>
      <c r="C29" t="s">
        <v>465</v>
      </c>
      <c r="D29" t="s">
        <v>69</v>
      </c>
      <c r="H29" s="32"/>
      <c r="I29" s="32"/>
      <c r="J29" s="32">
        <v>0</v>
      </c>
    </row>
    <row r="30" spans="2:10" ht="12.75">
      <c r="B30" s="39" t="s">
        <v>480</v>
      </c>
      <c r="C30" t="s">
        <v>467</v>
      </c>
      <c r="D30" t="s">
        <v>70</v>
      </c>
      <c r="H30" s="32"/>
      <c r="I30" s="32"/>
      <c r="J30" s="32">
        <v>0</v>
      </c>
    </row>
    <row r="31" spans="2:10" ht="12.75">
      <c r="B31" s="39" t="s">
        <v>481</v>
      </c>
      <c r="C31" t="s">
        <v>466</v>
      </c>
      <c r="D31" t="s">
        <v>71</v>
      </c>
      <c r="H31" s="32"/>
      <c r="I31" s="32"/>
      <c r="J31" s="32">
        <v>0</v>
      </c>
    </row>
    <row r="32" spans="2:10" ht="12.75">
      <c r="B32" s="39" t="s">
        <v>482</v>
      </c>
      <c r="C32" t="s">
        <v>428</v>
      </c>
      <c r="D32" t="s">
        <v>432</v>
      </c>
      <c r="H32" s="32"/>
      <c r="I32" s="32"/>
      <c r="J32" s="32">
        <v>0</v>
      </c>
    </row>
    <row r="33" spans="3:10" ht="12.75">
      <c r="C33" t="s">
        <v>53</v>
      </c>
      <c r="D33" t="s">
        <v>526</v>
      </c>
      <c r="H33" s="32"/>
      <c r="I33" s="32"/>
      <c r="J33" s="32"/>
    </row>
    <row r="34" spans="2:10" ht="12.75">
      <c r="B34" s="39"/>
      <c r="C34" t="s">
        <v>53</v>
      </c>
      <c r="D34" s="2" t="s">
        <v>450</v>
      </c>
      <c r="H34" s="32"/>
      <c r="I34" s="32"/>
      <c r="J34" s="32">
        <v>0</v>
      </c>
    </row>
    <row r="35" spans="3:10" ht="12.75">
      <c r="C35" t="s">
        <v>53</v>
      </c>
      <c r="D35" t="s">
        <v>444</v>
      </c>
      <c r="H35" s="32"/>
      <c r="I35" s="32"/>
      <c r="J35" s="32"/>
    </row>
    <row r="36" spans="3:10" ht="12.75">
      <c r="C36" t="s">
        <v>53</v>
      </c>
      <c r="D36" s="2" t="s">
        <v>445</v>
      </c>
      <c r="H36" s="32"/>
      <c r="I36" s="32"/>
      <c r="J36" s="32"/>
    </row>
    <row r="37" spans="3:10" ht="12.75">
      <c r="C37" t="s">
        <v>53</v>
      </c>
      <c r="D37" t="s">
        <v>446</v>
      </c>
      <c r="H37" s="32"/>
      <c r="I37" s="32"/>
      <c r="J37" s="32"/>
    </row>
    <row r="38" spans="3:10" ht="12.75">
      <c r="C38" t="s">
        <v>53</v>
      </c>
      <c r="D38" t="s">
        <v>447</v>
      </c>
      <c r="H38" s="32"/>
      <c r="I38" s="32"/>
      <c r="J38" s="32"/>
    </row>
    <row r="39" spans="3:10" ht="12.75">
      <c r="C39" t="s">
        <v>53</v>
      </c>
      <c r="D39" t="s">
        <v>448</v>
      </c>
      <c r="H39" s="32"/>
      <c r="I39" s="32"/>
      <c r="J39" s="32"/>
    </row>
    <row r="40" spans="3:10" ht="12.75">
      <c r="C40" t="s">
        <v>53</v>
      </c>
      <c r="D40" t="s">
        <v>449</v>
      </c>
      <c r="H40" s="32"/>
      <c r="I40" s="32"/>
      <c r="J40" s="32"/>
    </row>
    <row r="41" spans="3:10" ht="12.75">
      <c r="C41" t="s">
        <v>53</v>
      </c>
      <c r="D41" t="s">
        <v>443</v>
      </c>
      <c r="H41" s="32"/>
      <c r="I41" s="32"/>
      <c r="J41" s="32"/>
    </row>
    <row r="42" spans="3:10" ht="12.75">
      <c r="C42" t="s">
        <v>53</v>
      </c>
      <c r="D42" t="s">
        <v>88</v>
      </c>
      <c r="H42" s="32"/>
      <c r="I42" s="32"/>
      <c r="J42" s="32">
        <v>0</v>
      </c>
    </row>
    <row r="43" spans="3:10" ht="12.75">
      <c r="C43" t="s">
        <v>512</v>
      </c>
      <c r="D43" t="s">
        <v>72</v>
      </c>
      <c r="H43" s="32"/>
      <c r="I43" s="32"/>
      <c r="J43" s="32"/>
    </row>
    <row r="44" spans="8:10" ht="12.75">
      <c r="H44" s="32"/>
      <c r="I44" s="32"/>
      <c r="J44" s="32"/>
    </row>
    <row r="45" spans="8:10" ht="12.75">
      <c r="H45" s="27"/>
      <c r="I45" s="45"/>
      <c r="J45" s="27"/>
    </row>
    <row r="46" spans="2:10" ht="12.75">
      <c r="B46" s="46"/>
      <c r="C46" s="46"/>
      <c r="D46" s="46"/>
      <c r="E46" s="46"/>
      <c r="F46" s="46"/>
      <c r="G46" s="46"/>
      <c r="H46" s="52"/>
      <c r="I46" s="54"/>
      <c r="J46" s="52"/>
    </row>
    <row r="47" spans="2:10" ht="12.75">
      <c r="B47" s="41" t="s">
        <v>470</v>
      </c>
      <c r="C47" t="s">
        <v>497</v>
      </c>
      <c r="D47" t="s">
        <v>85</v>
      </c>
      <c r="H47" s="32"/>
      <c r="I47" s="32"/>
      <c r="J47" s="32"/>
    </row>
    <row r="48" spans="2:10" ht="12.75">
      <c r="B48" t="s">
        <v>472</v>
      </c>
      <c r="C48" t="s">
        <v>506</v>
      </c>
      <c r="D48" t="s">
        <v>80</v>
      </c>
      <c r="H48" s="32"/>
      <c r="I48" s="32"/>
      <c r="J48" s="32"/>
    </row>
    <row r="49" spans="3:10" ht="12.75">
      <c r="C49" t="s">
        <v>507</v>
      </c>
      <c r="D49" t="s">
        <v>81</v>
      </c>
      <c r="H49" s="32"/>
      <c r="I49" s="32"/>
      <c r="J49" s="32"/>
    </row>
    <row r="50" spans="3:10" ht="12.75">
      <c r="C50" t="s">
        <v>508</v>
      </c>
      <c r="D50" t="s">
        <v>82</v>
      </c>
      <c r="H50" s="32"/>
      <c r="I50" s="32"/>
      <c r="J50" s="32"/>
    </row>
    <row r="51" spans="3:10" ht="12.75">
      <c r="C51" t="s">
        <v>509</v>
      </c>
      <c r="D51" t="s">
        <v>83</v>
      </c>
      <c r="H51" s="32"/>
      <c r="I51" s="32"/>
      <c r="J51" s="32"/>
    </row>
    <row r="52" spans="3:10" ht="12.75">
      <c r="C52" t="s">
        <v>510</v>
      </c>
      <c r="D52" t="s">
        <v>84</v>
      </c>
      <c r="H52" s="32"/>
      <c r="I52" s="32"/>
      <c r="J52" s="32"/>
    </row>
    <row r="53" spans="8:10" ht="12.75">
      <c r="H53" s="32"/>
      <c r="I53" s="32"/>
      <c r="J53" s="32"/>
    </row>
    <row r="54" spans="2:10" ht="12.75">
      <c r="B54" s="39" t="s">
        <v>473</v>
      </c>
      <c r="C54" t="s">
        <v>437</v>
      </c>
      <c r="H54" s="32"/>
      <c r="I54" s="32"/>
      <c r="J54" s="32"/>
    </row>
    <row r="55" spans="2:10" ht="12.75">
      <c r="B55" t="s">
        <v>74</v>
      </c>
      <c r="C55" t="s">
        <v>471</v>
      </c>
      <c r="H55" s="32"/>
      <c r="I55" s="32"/>
      <c r="J55" s="32"/>
    </row>
    <row r="56" spans="2:10" ht="12.75">
      <c r="B56">
        <v>-1</v>
      </c>
      <c r="C56" t="s">
        <v>498</v>
      </c>
      <c r="H56" s="53"/>
      <c r="I56" s="53"/>
      <c r="J56" s="53"/>
    </row>
    <row r="57" spans="2:10" ht="12.75">
      <c r="B57">
        <v>-2</v>
      </c>
      <c r="C57" t="s">
        <v>499</v>
      </c>
      <c r="H57" s="46"/>
      <c r="I57" s="46"/>
      <c r="J57" s="46"/>
    </row>
    <row r="58" spans="2:10" ht="12.75">
      <c r="B58">
        <v>-3</v>
      </c>
      <c r="C58" t="s">
        <v>500</v>
      </c>
      <c r="H58" s="32"/>
      <c r="I58" s="32"/>
      <c r="J58" s="32"/>
    </row>
    <row r="59" spans="2:10" ht="12.75">
      <c r="B59">
        <v>-4</v>
      </c>
      <c r="C59" t="s">
        <v>501</v>
      </c>
      <c r="H59" s="32"/>
      <c r="I59" s="32"/>
      <c r="J59" s="32"/>
    </row>
    <row r="60" spans="2:10" ht="12.75">
      <c r="B60">
        <v>-6</v>
      </c>
      <c r="C60" t="s">
        <v>503</v>
      </c>
      <c r="H60" s="32"/>
      <c r="I60" s="32"/>
      <c r="J60" s="32"/>
    </row>
    <row r="61" spans="2:10" ht="12.75">
      <c r="B61">
        <v>-7</v>
      </c>
      <c r="C61" t="s">
        <v>504</v>
      </c>
      <c r="H61" s="32"/>
      <c r="I61" s="32"/>
      <c r="J61" s="32"/>
    </row>
    <row r="62" spans="2:10" ht="12.75">
      <c r="B62">
        <v>-8</v>
      </c>
      <c r="C62" t="s">
        <v>505</v>
      </c>
      <c r="H62" s="32"/>
      <c r="I62" s="32"/>
      <c r="J62" s="32"/>
    </row>
    <row r="63" spans="2:10" ht="12.75">
      <c r="B63" t="s">
        <v>76</v>
      </c>
      <c r="C63" t="s">
        <v>455</v>
      </c>
      <c r="D63" t="s">
        <v>60</v>
      </c>
      <c r="H63" s="32"/>
      <c r="I63" s="32"/>
      <c r="J63" s="32"/>
    </row>
    <row r="64" spans="2:10" ht="12.75">
      <c r="B64" s="39" t="s">
        <v>474</v>
      </c>
      <c r="C64" t="s">
        <v>438</v>
      </c>
      <c r="H64" s="32"/>
      <c r="I64" s="32"/>
      <c r="J64" s="32"/>
    </row>
    <row r="65" spans="2:10" ht="12.75">
      <c r="B65" s="18">
        <v>-1</v>
      </c>
      <c r="C65" t="s">
        <v>434</v>
      </c>
      <c r="H65" s="32"/>
      <c r="I65" s="32"/>
      <c r="J65" s="32"/>
    </row>
    <row r="66" spans="2:10" ht="12.75">
      <c r="B66" s="18">
        <v>-2</v>
      </c>
      <c r="C66" t="s">
        <v>435</v>
      </c>
      <c r="H66" s="32"/>
      <c r="I66" s="32"/>
      <c r="J66" s="32"/>
    </row>
    <row r="67" spans="2:10" ht="12.75">
      <c r="B67" s="18">
        <v>-3</v>
      </c>
      <c r="C67" t="s">
        <v>436</v>
      </c>
      <c r="H67" s="32"/>
      <c r="I67" s="32"/>
      <c r="J67" s="32"/>
    </row>
    <row r="68" spans="2:10" ht="12.75">
      <c r="B68" s="18">
        <v>-4</v>
      </c>
      <c r="C68" t="s">
        <v>425</v>
      </c>
      <c r="D68" t="s">
        <v>426</v>
      </c>
      <c r="E68" s="2" t="s">
        <v>49</v>
      </c>
      <c r="H68" s="32"/>
      <c r="I68" s="32"/>
      <c r="J68" s="32"/>
    </row>
    <row r="69" spans="8:10" ht="12.75">
      <c r="H69" s="27"/>
      <c r="I69" s="27"/>
      <c r="J69" s="27"/>
    </row>
    <row r="70" spans="2:10" ht="12.75">
      <c r="B70" s="51"/>
      <c r="C70" s="51"/>
      <c r="D70" s="51"/>
      <c r="E70" s="51"/>
      <c r="F70" s="51"/>
      <c r="G70" s="51"/>
      <c r="H70" s="52"/>
      <c r="I70" s="52"/>
      <c r="J70" s="52"/>
    </row>
    <row r="71" spans="2:10" ht="12.75">
      <c r="B71" s="39" t="s">
        <v>488</v>
      </c>
      <c r="C71" t="s">
        <v>459</v>
      </c>
      <c r="H71" s="32"/>
      <c r="I71" s="32"/>
      <c r="J71" s="32">
        <v>0</v>
      </c>
    </row>
    <row r="72" spans="2:10" ht="12.75">
      <c r="B72" s="39" t="s">
        <v>489</v>
      </c>
      <c r="C72" t="s">
        <v>460</v>
      </c>
      <c r="H72" s="32"/>
      <c r="I72" s="32"/>
      <c r="J72" s="32">
        <v>0</v>
      </c>
    </row>
    <row r="73" spans="2:10" ht="12.75">
      <c r="B73" s="39" t="s">
        <v>490</v>
      </c>
      <c r="C73" t="s">
        <v>451</v>
      </c>
      <c r="D73" t="s">
        <v>443</v>
      </c>
      <c r="H73" s="32"/>
      <c r="I73" s="32"/>
      <c r="J73" s="32">
        <v>0</v>
      </c>
    </row>
    <row r="74" spans="2:10" ht="12.75">
      <c r="B74" s="39" t="s">
        <v>491</v>
      </c>
      <c r="C74" t="s">
        <v>452</v>
      </c>
      <c r="D74" t="s">
        <v>443</v>
      </c>
      <c r="H74" s="32"/>
      <c r="I74" s="32"/>
      <c r="J74" s="32">
        <v>0</v>
      </c>
    </row>
    <row r="75" spans="8:10" ht="12.75">
      <c r="H75" s="32"/>
      <c r="I75" s="32"/>
      <c r="J75" s="32"/>
    </row>
    <row r="76" spans="3:10" ht="12.75">
      <c r="C76" t="s">
        <v>513</v>
      </c>
      <c r="E76" t="s">
        <v>422</v>
      </c>
      <c r="G76" t="s">
        <v>421</v>
      </c>
      <c r="H76" s="32"/>
      <c r="I76" s="32"/>
      <c r="J76" s="32">
        <v>0</v>
      </c>
    </row>
    <row r="77" spans="3:10" ht="12.75">
      <c r="C77" t="s">
        <v>440</v>
      </c>
      <c r="D77" t="s">
        <v>441</v>
      </c>
      <c r="E77" t="s">
        <v>453</v>
      </c>
      <c r="H77" s="32"/>
      <c r="I77" s="32"/>
      <c r="J77" s="32">
        <v>0</v>
      </c>
    </row>
    <row r="78" spans="2:10" ht="12.75">
      <c r="B78" s="39" t="s">
        <v>494</v>
      </c>
      <c r="C78" t="s">
        <v>439</v>
      </c>
      <c r="H78" s="32"/>
      <c r="I78" s="32"/>
      <c r="J78" s="32">
        <v>0</v>
      </c>
    </row>
    <row r="79" spans="8:10" ht="12.75">
      <c r="H79" s="32"/>
      <c r="I79" s="32"/>
      <c r="J79" s="32"/>
    </row>
    <row r="80" spans="2:10" ht="12.75">
      <c r="B80" s="39" t="s">
        <v>86</v>
      </c>
      <c r="C80" t="s">
        <v>456</v>
      </c>
      <c r="D80" t="s">
        <v>58</v>
      </c>
      <c r="H80" s="32"/>
      <c r="I80" s="32"/>
      <c r="J80" s="32">
        <v>0</v>
      </c>
    </row>
    <row r="81" spans="2:10" ht="12.75">
      <c r="B81" t="s">
        <v>87</v>
      </c>
      <c r="C81" t="s">
        <v>457</v>
      </c>
      <c r="D81" t="s">
        <v>59</v>
      </c>
      <c r="H81" s="32"/>
      <c r="I81" s="32"/>
      <c r="J81" s="32">
        <v>0</v>
      </c>
    </row>
    <row r="82" spans="8:10" ht="12.75">
      <c r="H82" s="32"/>
      <c r="I82" s="32"/>
      <c r="J82" s="32"/>
    </row>
    <row r="83" spans="3:10" ht="12.75">
      <c r="C83" t="s">
        <v>51</v>
      </c>
      <c r="D83" t="s">
        <v>52</v>
      </c>
      <c r="H83" s="32"/>
      <c r="I83" s="32"/>
      <c r="J83" s="32">
        <v>0</v>
      </c>
    </row>
    <row r="84" spans="3:10" ht="12.75">
      <c r="C84" t="s">
        <v>510</v>
      </c>
      <c r="H84" s="32"/>
      <c r="I84" s="32"/>
      <c r="J84" s="32"/>
    </row>
    <row r="85" spans="3:10" ht="12.75">
      <c r="C85" t="s">
        <v>511</v>
      </c>
      <c r="H85" s="32"/>
      <c r="I85" s="32"/>
      <c r="J85" s="32">
        <v>0</v>
      </c>
    </row>
    <row r="86" spans="3:10" ht="12.75">
      <c r="C86" t="s">
        <v>512</v>
      </c>
      <c r="H86" s="32"/>
      <c r="I86" s="32"/>
      <c r="J86" s="32">
        <v>0</v>
      </c>
    </row>
    <row r="87" spans="3:10" ht="12.75">
      <c r="C87" t="s">
        <v>518</v>
      </c>
      <c r="H87" s="32"/>
      <c r="I87" s="32"/>
      <c r="J87" s="32">
        <v>0</v>
      </c>
    </row>
    <row r="88" spans="3:10" ht="12.75">
      <c r="C88" t="s">
        <v>519</v>
      </c>
      <c r="H88" s="32"/>
      <c r="I88" s="32"/>
      <c r="J88" s="32">
        <v>0</v>
      </c>
    </row>
    <row r="89" spans="8:10" ht="12.75">
      <c r="H89" s="32"/>
      <c r="I89" s="32"/>
      <c r="J89" s="32"/>
    </row>
    <row r="90" spans="8:10" ht="12.75">
      <c r="H90" s="27"/>
      <c r="I90" s="27"/>
      <c r="J90" s="27"/>
    </row>
    <row r="91" spans="7:11" ht="12.75">
      <c r="G91" t="s">
        <v>803</v>
      </c>
      <c r="H91">
        <f>SUM(H2:H90)</f>
        <v>19273.33</v>
      </c>
      <c r="J91">
        <f>SUM(J2:J90)</f>
        <v>4550</v>
      </c>
      <c r="K91" t="s">
        <v>800</v>
      </c>
    </row>
    <row r="92" spans="7:11" ht="12.75">
      <c r="G92" t="s">
        <v>804</v>
      </c>
      <c r="J92">
        <f>J93-J91</f>
        <v>26915.99</v>
      </c>
      <c r="K92" t="s">
        <v>802</v>
      </c>
    </row>
    <row r="93" spans="7:11" ht="12.75">
      <c r="G93" t="s">
        <v>190</v>
      </c>
      <c r="J93">
        <f>'Dons n Rev'!B29</f>
        <v>31465.99</v>
      </c>
      <c r="K93" t="s">
        <v>190</v>
      </c>
    </row>
  </sheetData>
  <printOptions/>
  <pageMargins left="0.75" right="0.75" top="1" bottom="1" header="0.5" footer="0.5"/>
  <pageSetup orientation="portrait" r:id="rId1"/>
</worksheet>
</file>

<file path=xl/worksheets/sheet6.xml><?xml version="1.0" encoding="utf-8"?>
<worksheet xmlns="http://schemas.openxmlformats.org/spreadsheetml/2006/main" xmlns:r="http://schemas.openxmlformats.org/officeDocument/2006/relationships">
  <dimension ref="A1:K112"/>
  <sheetViews>
    <sheetView workbookViewId="0" topLeftCell="A1">
      <selection activeCell="D14" sqref="D14"/>
    </sheetView>
  </sheetViews>
  <sheetFormatPr defaultColWidth="9.140625" defaultRowHeight="12.75"/>
  <cols>
    <col min="1" max="1" width="17.28125" style="0" customWidth="1"/>
    <col min="5" max="5" width="11.00390625" style="0" customWidth="1"/>
    <col min="6" max="6" width="9.8515625" style="0" customWidth="1"/>
  </cols>
  <sheetData>
    <row r="1" ht="12.75">
      <c r="A1" t="s">
        <v>794</v>
      </c>
    </row>
    <row r="2" spans="2:4" ht="12.75">
      <c r="B2" s="4" t="s">
        <v>373</v>
      </c>
      <c r="C2" s="4" t="s">
        <v>190</v>
      </c>
      <c r="D2" s="2" t="s">
        <v>179</v>
      </c>
    </row>
    <row r="3" spans="1:5" ht="12.75">
      <c r="A3" t="s">
        <v>332</v>
      </c>
      <c r="B3">
        <f>'[1]Dons n Rev'!$C$2</f>
        <v>6325</v>
      </c>
      <c r="C3">
        <f>B24</f>
        <v>1750</v>
      </c>
      <c r="E3" t="s">
        <v>368</v>
      </c>
    </row>
    <row r="4" spans="1:8" ht="12.75">
      <c r="A4" t="s">
        <v>333</v>
      </c>
      <c r="B4">
        <v>0</v>
      </c>
      <c r="C4">
        <v>0</v>
      </c>
      <c r="D4" t="s">
        <v>367</v>
      </c>
      <c r="F4" t="s">
        <v>369</v>
      </c>
      <c r="H4" s="2" t="s">
        <v>192</v>
      </c>
    </row>
    <row r="5" spans="1:10" ht="12.75">
      <c r="A5" t="s">
        <v>334</v>
      </c>
      <c r="B5">
        <f>'[1]Dons n Rev'!$C$4</f>
        <v>16684.8</v>
      </c>
      <c r="C5">
        <f>D24-C13</f>
        <v>24865.99</v>
      </c>
      <c r="D5" t="s">
        <v>35</v>
      </c>
      <c r="H5" s="2"/>
      <c r="I5" s="2" t="s">
        <v>193</v>
      </c>
      <c r="J5" s="2" t="s">
        <v>194</v>
      </c>
    </row>
    <row r="6" spans="1:11" ht="12.75">
      <c r="A6" s="2" t="s">
        <v>335</v>
      </c>
      <c r="B6" s="2">
        <f>'[1]Dons n Rev'!$C$5</f>
        <v>23009.8</v>
      </c>
      <c r="C6" s="2">
        <f>SUM(C3:C5)</f>
        <v>26615.99</v>
      </c>
      <c r="D6" s="2"/>
      <c r="H6" s="2" t="s">
        <v>186</v>
      </c>
      <c r="I6" s="2"/>
      <c r="J6" s="2"/>
      <c r="K6" t="s">
        <v>191</v>
      </c>
    </row>
    <row r="7" spans="1:11" ht="12.75">
      <c r="A7" t="s">
        <v>796</v>
      </c>
      <c r="C7">
        <v>300</v>
      </c>
      <c r="F7" t="s">
        <v>369</v>
      </c>
      <c r="H7" t="s">
        <v>288</v>
      </c>
      <c r="I7" s="2">
        <v>0</v>
      </c>
      <c r="J7" t="s">
        <v>301</v>
      </c>
      <c r="K7" t="s">
        <v>305</v>
      </c>
    </row>
    <row r="8" spans="1:11" ht="12.75">
      <c r="A8" t="s">
        <v>797</v>
      </c>
      <c r="C8">
        <v>500</v>
      </c>
      <c r="I8" s="2">
        <v>0</v>
      </c>
      <c r="J8" s="15" t="s">
        <v>175</v>
      </c>
      <c r="K8" s="15"/>
    </row>
    <row r="9" spans="1:11" ht="12.75">
      <c r="A9" t="s">
        <v>798</v>
      </c>
      <c r="C9">
        <v>3000</v>
      </c>
      <c r="I9" s="2"/>
      <c r="J9" s="15"/>
      <c r="K9" s="15"/>
    </row>
    <row r="10" spans="1:11" ht="12.75">
      <c r="A10" s="2" t="s">
        <v>34</v>
      </c>
      <c r="C10" s="2">
        <v>300</v>
      </c>
      <c r="E10" s="2"/>
      <c r="F10" s="2"/>
      <c r="I10" s="2"/>
      <c r="J10" s="15"/>
      <c r="K10" s="15"/>
    </row>
    <row r="11" spans="1:11" ht="12.75">
      <c r="A11" s="46" t="s">
        <v>33</v>
      </c>
      <c r="C11">
        <v>300</v>
      </c>
      <c r="I11" s="2"/>
      <c r="J11" s="15"/>
      <c r="K11" s="15"/>
    </row>
    <row r="12" spans="1:11" ht="12.75">
      <c r="A12" t="s">
        <v>795</v>
      </c>
      <c r="C12">
        <f>Programs!I8</f>
        <v>450</v>
      </c>
      <c r="I12" s="2"/>
      <c r="J12" s="15"/>
      <c r="K12" s="15"/>
    </row>
    <row r="13" spans="1:11" ht="12.75">
      <c r="A13" t="s">
        <v>336</v>
      </c>
      <c r="B13">
        <f>'[1]Dons n Rev'!$C$6</f>
        <v>8342.4</v>
      </c>
      <c r="C13">
        <f>SUM(C7:C12)</f>
        <v>4850</v>
      </c>
      <c r="H13" s="2"/>
      <c r="J13" s="15"/>
      <c r="K13" s="15"/>
    </row>
    <row r="14" spans="1:5" ht="12.75">
      <c r="A14" t="s">
        <v>337</v>
      </c>
      <c r="B14">
        <f>'[1]Dons n Rev'!$C$7</f>
        <v>1340</v>
      </c>
      <c r="C14">
        <f>D28</f>
        <v>109.5</v>
      </c>
      <c r="D14">
        <f>C6+C13+C14</f>
        <v>31575.49</v>
      </c>
      <c r="E14" t="s">
        <v>45</v>
      </c>
    </row>
    <row r="15" spans="1:3" ht="12.75">
      <c r="A15" t="s">
        <v>338</v>
      </c>
      <c r="B15">
        <f>'[1]Dons n Rev'!$C$8</f>
        <v>3535.65</v>
      </c>
      <c r="C15">
        <f>Fundrg!B10</f>
        <v>820</v>
      </c>
    </row>
    <row r="16" spans="1:4" ht="12.75">
      <c r="A16" s="2" t="s">
        <v>339</v>
      </c>
      <c r="B16">
        <f>'[1]Dons n Rev'!$C$9</f>
        <v>-2195.65</v>
      </c>
      <c r="C16" s="2">
        <f>C14-C15</f>
        <v>-710.5</v>
      </c>
      <c r="D16" s="2"/>
    </row>
    <row r="17" spans="1:4" ht="12.75">
      <c r="A17" t="s">
        <v>340</v>
      </c>
      <c r="B17">
        <f>'[1]Dons n Rev'!$C$10</f>
        <v>260.06999999999994</v>
      </c>
      <c r="C17">
        <v>0</v>
      </c>
      <c r="D17" t="s">
        <v>773</v>
      </c>
    </row>
    <row r="18" spans="1:4" ht="12.75">
      <c r="A18" t="s">
        <v>341</v>
      </c>
      <c r="B18">
        <f>'[1]Dons n Rev'!$C$11</f>
        <v>1753</v>
      </c>
      <c r="C18">
        <v>0</v>
      </c>
      <c r="D18" t="s">
        <v>365</v>
      </c>
    </row>
    <row r="19" spans="1:4" ht="12.75">
      <c r="A19" s="2" t="s">
        <v>342</v>
      </c>
      <c r="B19" s="2">
        <f>'[1]Dons n Rev'!$C$12</f>
        <v>2013.07</v>
      </c>
      <c r="C19" s="2">
        <f>SUM(C17:C18)</f>
        <v>0</v>
      </c>
      <c r="D19" s="2"/>
    </row>
    <row r="20" spans="1:3" ht="12.75">
      <c r="A20" t="s">
        <v>343</v>
      </c>
      <c r="B20">
        <f>'[1]Dons n Rev'!$C$13</f>
        <v>31169.62</v>
      </c>
      <c r="C20">
        <f>C19+C16+C13+C6</f>
        <v>30755.49</v>
      </c>
    </row>
    <row r="21" ht="12.75">
      <c r="H21" s="4" t="s">
        <v>300</v>
      </c>
    </row>
    <row r="22" spans="1:5" ht="12.75">
      <c r="A22" t="s">
        <v>180</v>
      </c>
      <c r="B22">
        <f>D24</f>
        <v>29715.99</v>
      </c>
      <c r="C22" t="s">
        <v>184</v>
      </c>
      <c r="D22">
        <f>B112</f>
        <v>21940.99</v>
      </c>
      <c r="E22" t="s">
        <v>295</v>
      </c>
    </row>
    <row r="23" spans="4:7" ht="12.75">
      <c r="D23">
        <v>9525</v>
      </c>
      <c r="E23">
        <f>Expenses!C17-'Dons n Rev'!D22+54</f>
        <v>8814.679999999993</v>
      </c>
      <c r="F23" t="s">
        <v>296</v>
      </c>
      <c r="G23" t="s">
        <v>297</v>
      </c>
    </row>
    <row r="24" spans="1:6" ht="12.75">
      <c r="A24" t="s">
        <v>181</v>
      </c>
      <c r="B24">
        <f>E24</f>
        <v>1750</v>
      </c>
      <c r="C24" t="s">
        <v>302</v>
      </c>
      <c r="D24" s="2">
        <f>SUM(D22:D23)-B24</f>
        <v>29715.99</v>
      </c>
      <c r="E24">
        <f>35*50</f>
        <v>1750</v>
      </c>
      <c r="F24" t="s">
        <v>744</v>
      </c>
    </row>
    <row r="25" spans="1:6" ht="12.75">
      <c r="A25" t="s">
        <v>182</v>
      </c>
      <c r="B25">
        <v>0</v>
      </c>
      <c r="C25" t="s">
        <v>746</v>
      </c>
      <c r="F25" t="s">
        <v>745</v>
      </c>
    </row>
    <row r="26" spans="1:3" ht="12.75">
      <c r="A26" s="2" t="s">
        <v>185</v>
      </c>
      <c r="B26" s="2">
        <f>SUM(B22:B25)</f>
        <v>31465.99</v>
      </c>
      <c r="C26" s="2"/>
    </row>
    <row r="27" spans="1:3" ht="12.75">
      <c r="A27" t="s">
        <v>186</v>
      </c>
      <c r="B27">
        <v>0</v>
      </c>
      <c r="C27" t="s">
        <v>189</v>
      </c>
    </row>
    <row r="28" spans="1:8" ht="12.75">
      <c r="A28" t="s">
        <v>187</v>
      </c>
      <c r="B28">
        <f>SUM(B26:B27)</f>
        <v>31465.99</v>
      </c>
      <c r="D28" s="2">
        <f>Store!C31</f>
        <v>109.5</v>
      </c>
      <c r="E28" t="s">
        <v>301</v>
      </c>
      <c r="F28" t="s">
        <v>289</v>
      </c>
      <c r="H28" t="s">
        <v>801</v>
      </c>
    </row>
    <row r="29" spans="1:4" ht="12.75">
      <c r="A29" s="2" t="s">
        <v>188</v>
      </c>
      <c r="B29" s="2">
        <f>B28</f>
        <v>31465.99</v>
      </c>
      <c r="C29" s="2">
        <f>Expenses!C17</f>
        <v>30701.669999999995</v>
      </c>
      <c r="D29">
        <f>B29-C29</f>
        <v>764.320000000007</v>
      </c>
    </row>
    <row r="31" spans="2:9" ht="12.75">
      <c r="B31" s="57" t="s">
        <v>747</v>
      </c>
      <c r="C31" s="57"/>
      <c r="D31" s="57" t="s">
        <v>748</v>
      </c>
      <c r="E31" s="58" t="s">
        <v>770</v>
      </c>
      <c r="F31" s="57" t="s">
        <v>769</v>
      </c>
      <c r="G31" s="57" t="s">
        <v>750</v>
      </c>
      <c r="H31" s="57" t="s">
        <v>734</v>
      </c>
      <c r="I31" s="57" t="s">
        <v>749</v>
      </c>
    </row>
    <row r="32" spans="2:9" ht="12.75">
      <c r="B32">
        <v>700</v>
      </c>
      <c r="D32" t="s">
        <v>662</v>
      </c>
      <c r="F32" s="1">
        <v>40547</v>
      </c>
      <c r="G32" t="s">
        <v>253</v>
      </c>
      <c r="H32" t="s">
        <v>254</v>
      </c>
      <c r="I32" t="s">
        <v>663</v>
      </c>
    </row>
    <row r="33" spans="2:9" ht="12.75">
      <c r="B33">
        <v>225</v>
      </c>
      <c r="D33" t="s">
        <v>662</v>
      </c>
      <c r="F33" s="1">
        <v>40561</v>
      </c>
      <c r="G33" t="s">
        <v>253</v>
      </c>
      <c r="H33" t="s">
        <v>254</v>
      </c>
      <c r="I33" t="s">
        <v>663</v>
      </c>
    </row>
    <row r="34" spans="2:8" ht="12.75">
      <c r="B34">
        <v>400</v>
      </c>
      <c r="F34" s="1">
        <v>40563</v>
      </c>
      <c r="G34" s="2" t="s">
        <v>253</v>
      </c>
      <c r="H34" t="s">
        <v>254</v>
      </c>
    </row>
    <row r="35" spans="2:8" ht="12.75">
      <c r="B35">
        <v>225</v>
      </c>
      <c r="F35" s="1">
        <v>40563</v>
      </c>
      <c r="G35" s="2" t="s">
        <v>253</v>
      </c>
      <c r="H35" t="s">
        <v>254</v>
      </c>
    </row>
    <row r="36" spans="3:7" ht="12.75">
      <c r="C36" s="2">
        <f>SUM(B32:B35)</f>
        <v>1550</v>
      </c>
      <c r="D36" s="2"/>
      <c r="F36" s="6" t="s">
        <v>759</v>
      </c>
      <c r="G36" s="2"/>
    </row>
    <row r="37" spans="2:8" ht="12.75">
      <c r="B37">
        <v>500</v>
      </c>
      <c r="E37" s="1">
        <v>40575</v>
      </c>
      <c r="F37" s="1">
        <v>40571</v>
      </c>
      <c r="G37" s="2" t="s">
        <v>253</v>
      </c>
      <c r="H37" t="s">
        <v>254</v>
      </c>
    </row>
    <row r="38" spans="2:8" ht="12.75">
      <c r="B38">
        <v>1000</v>
      </c>
      <c r="F38" s="1">
        <v>40583</v>
      </c>
      <c r="G38" s="2" t="s">
        <v>253</v>
      </c>
      <c r="H38" t="s">
        <v>254</v>
      </c>
    </row>
    <row r="39" spans="2:8" ht="12.75">
      <c r="B39">
        <v>490</v>
      </c>
      <c r="F39" s="1">
        <v>40592</v>
      </c>
      <c r="G39" s="2" t="s">
        <v>253</v>
      </c>
      <c r="H39" t="s">
        <v>254</v>
      </c>
    </row>
    <row r="40" spans="2:8" ht="12.75">
      <c r="B40">
        <v>500</v>
      </c>
      <c r="F40" s="1">
        <v>40596</v>
      </c>
      <c r="G40" s="2" t="s">
        <v>253</v>
      </c>
      <c r="H40" t="s">
        <v>254</v>
      </c>
    </row>
    <row r="41" spans="3:7" ht="12.75">
      <c r="C41" s="2">
        <f>SUM(B37:B40)</f>
        <v>2490</v>
      </c>
      <c r="D41" s="2"/>
      <c r="F41" s="6" t="s">
        <v>760</v>
      </c>
      <c r="G41" s="2"/>
    </row>
    <row r="42" spans="2:8" ht="12.75">
      <c r="B42">
        <v>480</v>
      </c>
      <c r="E42" s="1">
        <v>40603</v>
      </c>
      <c r="F42" s="1">
        <v>40602</v>
      </c>
      <c r="G42" s="2" t="s">
        <v>253</v>
      </c>
      <c r="H42" t="s">
        <v>254</v>
      </c>
    </row>
    <row r="43" spans="2:8" ht="12.75">
      <c r="B43">
        <v>500</v>
      </c>
      <c r="F43" s="1">
        <v>40610</v>
      </c>
      <c r="G43" s="2" t="s">
        <v>253</v>
      </c>
      <c r="H43" t="s">
        <v>254</v>
      </c>
    </row>
    <row r="44" spans="2:8" ht="12.75">
      <c r="B44">
        <v>425</v>
      </c>
      <c r="F44" s="1">
        <v>40625</v>
      </c>
      <c r="G44" s="2" t="s">
        <v>253</v>
      </c>
      <c r="H44" t="s">
        <v>254</v>
      </c>
    </row>
    <row r="45" spans="2:8" ht="12.75">
      <c r="B45">
        <v>300</v>
      </c>
      <c r="F45" s="1">
        <v>40627</v>
      </c>
      <c r="G45" s="2" t="s">
        <v>253</v>
      </c>
      <c r="H45" t="s">
        <v>254</v>
      </c>
    </row>
    <row r="46" spans="3:7" ht="12.75">
      <c r="C46" s="2">
        <f>SUM(B42:B45)</f>
        <v>1705</v>
      </c>
      <c r="D46" s="2"/>
      <c r="F46" s="6" t="s">
        <v>761</v>
      </c>
      <c r="G46" s="2"/>
    </row>
    <row r="47" spans="2:8" ht="12.75">
      <c r="B47">
        <v>500</v>
      </c>
      <c r="F47" s="1">
        <v>40630</v>
      </c>
      <c r="G47" s="2" t="s">
        <v>253</v>
      </c>
      <c r="H47" t="s">
        <v>254</v>
      </c>
    </row>
    <row r="48" spans="2:8" ht="12.75">
      <c r="B48">
        <v>500</v>
      </c>
      <c r="F48" s="1">
        <v>40637</v>
      </c>
      <c r="G48" t="s">
        <v>253</v>
      </c>
      <c r="H48" t="s">
        <v>254</v>
      </c>
    </row>
    <row r="49" spans="2:8" ht="12.75">
      <c r="B49">
        <v>380</v>
      </c>
      <c r="F49" s="1">
        <v>40641</v>
      </c>
      <c r="G49" t="s">
        <v>253</v>
      </c>
      <c r="H49" t="s">
        <v>254</v>
      </c>
    </row>
    <row r="50" spans="2:8" ht="12.75">
      <c r="B50">
        <v>271</v>
      </c>
      <c r="F50" s="1">
        <v>40645</v>
      </c>
      <c r="G50" s="2" t="s">
        <v>253</v>
      </c>
      <c r="H50" t="s">
        <v>254</v>
      </c>
    </row>
    <row r="51" spans="3:6" ht="12.75">
      <c r="C51" s="2">
        <f>SUM(B47:B50)</f>
        <v>1651</v>
      </c>
      <c r="F51" s="6" t="s">
        <v>762</v>
      </c>
    </row>
    <row r="52" spans="2:8" ht="12.75">
      <c r="B52">
        <v>480</v>
      </c>
      <c r="F52" s="1">
        <v>40651</v>
      </c>
      <c r="G52" s="2" t="s">
        <v>253</v>
      </c>
      <c r="H52" t="s">
        <v>254</v>
      </c>
    </row>
    <row r="53" spans="2:8" ht="12.75">
      <c r="B53">
        <v>800</v>
      </c>
      <c r="D53" t="s">
        <v>252</v>
      </c>
      <c r="F53" s="1">
        <v>40658</v>
      </c>
      <c r="G53" s="2" t="s">
        <v>253</v>
      </c>
      <c r="H53" t="s">
        <v>254</v>
      </c>
    </row>
    <row r="54" spans="2:8" ht="12.75">
      <c r="B54">
        <v>500</v>
      </c>
      <c r="D54" t="s">
        <v>252</v>
      </c>
      <c r="F54" s="1">
        <v>40662</v>
      </c>
      <c r="G54" s="2" t="s">
        <v>253</v>
      </c>
      <c r="H54" t="s">
        <v>254</v>
      </c>
    </row>
    <row r="55" spans="3:7" ht="12.75">
      <c r="C55" s="2">
        <f>SUM(B52:B54)</f>
        <v>1780</v>
      </c>
      <c r="D55" s="2"/>
      <c r="F55" s="6" t="s">
        <v>727</v>
      </c>
      <c r="G55" s="2" t="s">
        <v>771</v>
      </c>
    </row>
    <row r="56" spans="2:8" ht="12.75">
      <c r="B56">
        <v>200</v>
      </c>
      <c r="D56" t="s">
        <v>252</v>
      </c>
      <c r="F56" s="1">
        <v>40668</v>
      </c>
      <c r="G56" s="2" t="s">
        <v>253</v>
      </c>
      <c r="H56" t="s">
        <v>254</v>
      </c>
    </row>
    <row r="57" spans="2:8" ht="12.75">
      <c r="B57">
        <v>200</v>
      </c>
      <c r="D57" t="s">
        <v>252</v>
      </c>
      <c r="F57" s="1">
        <v>40672</v>
      </c>
      <c r="G57" s="2" t="s">
        <v>253</v>
      </c>
      <c r="H57" t="s">
        <v>254</v>
      </c>
    </row>
    <row r="58" spans="2:8" ht="12.75">
      <c r="B58">
        <v>160</v>
      </c>
      <c r="D58" t="s">
        <v>252</v>
      </c>
      <c r="F58" s="1">
        <v>40676</v>
      </c>
      <c r="G58" s="2" t="s">
        <v>253</v>
      </c>
      <c r="H58" t="s">
        <v>254</v>
      </c>
    </row>
    <row r="59" spans="2:8" ht="12.75">
      <c r="B59">
        <v>20</v>
      </c>
      <c r="D59" t="s">
        <v>252</v>
      </c>
      <c r="F59" s="1">
        <v>40680</v>
      </c>
      <c r="G59" s="2" t="s">
        <v>253</v>
      </c>
      <c r="H59" t="s">
        <v>254</v>
      </c>
    </row>
    <row r="60" spans="2:8" ht="12.75">
      <c r="B60">
        <v>410</v>
      </c>
      <c r="D60" t="s">
        <v>252</v>
      </c>
      <c r="F60" s="1">
        <v>40683</v>
      </c>
      <c r="G60" s="2" t="s">
        <v>253</v>
      </c>
      <c r="H60" t="s">
        <v>254</v>
      </c>
    </row>
    <row r="61" spans="2:8" ht="12.75">
      <c r="B61">
        <v>866</v>
      </c>
      <c r="F61" s="1">
        <v>40690</v>
      </c>
      <c r="G61" t="s">
        <v>253</v>
      </c>
      <c r="H61" t="s">
        <v>254</v>
      </c>
    </row>
    <row r="62" spans="3:7" ht="12.75">
      <c r="C62" s="2">
        <f>SUM(B56:B61)</f>
        <v>1856</v>
      </c>
      <c r="D62" s="2"/>
      <c r="F62" s="6" t="s">
        <v>727</v>
      </c>
      <c r="G62" s="2" t="s">
        <v>772</v>
      </c>
    </row>
    <row r="63" spans="2:8" ht="12.75">
      <c r="B63">
        <v>500</v>
      </c>
      <c r="F63" s="1">
        <v>40702</v>
      </c>
      <c r="G63" s="2" t="s">
        <v>253</v>
      </c>
      <c r="H63" t="s">
        <v>254</v>
      </c>
    </row>
    <row r="64" spans="2:8" ht="12.75">
      <c r="B64">
        <v>500</v>
      </c>
      <c r="F64" s="1">
        <v>40704</v>
      </c>
      <c r="G64" s="2" t="s">
        <v>253</v>
      </c>
      <c r="H64" t="s">
        <v>254</v>
      </c>
    </row>
    <row r="65" spans="2:8" ht="12.75">
      <c r="B65">
        <v>200</v>
      </c>
      <c r="F65" s="1">
        <v>40711</v>
      </c>
      <c r="G65" s="2" t="s">
        <v>253</v>
      </c>
      <c r="H65" t="s">
        <v>254</v>
      </c>
    </row>
    <row r="66" spans="2:8" ht="12.75">
      <c r="B66">
        <v>291</v>
      </c>
      <c r="F66" s="1">
        <v>40723</v>
      </c>
      <c r="G66" s="2" t="s">
        <v>253</v>
      </c>
      <c r="H66" t="s">
        <v>254</v>
      </c>
    </row>
    <row r="67" spans="3:7" ht="12.75">
      <c r="C67" s="2">
        <f>SUM(B63:B66)</f>
        <v>1491</v>
      </c>
      <c r="D67" s="2"/>
      <c r="F67" s="6" t="s">
        <v>763</v>
      </c>
      <c r="G67" s="2"/>
    </row>
    <row r="68" spans="2:8" ht="12.75">
      <c r="B68">
        <v>324</v>
      </c>
      <c r="F68" s="1">
        <v>40731</v>
      </c>
      <c r="G68" t="s">
        <v>253</v>
      </c>
      <c r="H68" t="s">
        <v>254</v>
      </c>
    </row>
    <row r="69" spans="2:8" ht="12.75">
      <c r="B69">
        <v>200</v>
      </c>
      <c r="F69" s="1">
        <v>40731</v>
      </c>
      <c r="G69" t="s">
        <v>253</v>
      </c>
      <c r="H69" t="s">
        <v>254</v>
      </c>
    </row>
    <row r="70" spans="2:8" ht="12.75">
      <c r="B70">
        <v>624</v>
      </c>
      <c r="F70" s="1">
        <v>40735</v>
      </c>
      <c r="G70" t="s">
        <v>253</v>
      </c>
      <c r="H70" t="s">
        <v>254</v>
      </c>
    </row>
    <row r="72" spans="3:6" ht="12.75">
      <c r="C72" s="2">
        <f>SUM(B68:B74)</f>
        <v>1848</v>
      </c>
      <c r="D72" s="2"/>
      <c r="F72" s="6" t="s">
        <v>764</v>
      </c>
    </row>
    <row r="73" spans="2:8" ht="12.75">
      <c r="B73">
        <v>200</v>
      </c>
      <c r="F73" s="1">
        <v>40746</v>
      </c>
      <c r="G73" t="s">
        <v>253</v>
      </c>
      <c r="H73" t="s">
        <v>254</v>
      </c>
    </row>
    <row r="74" spans="2:8" ht="12.75">
      <c r="B74">
        <v>500</v>
      </c>
      <c r="F74" s="1">
        <v>40753</v>
      </c>
      <c r="G74" t="s">
        <v>253</v>
      </c>
      <c r="H74" t="s">
        <v>254</v>
      </c>
    </row>
    <row r="75" spans="2:8" ht="12.75">
      <c r="B75">
        <v>500</v>
      </c>
      <c r="F75" s="1">
        <v>40767</v>
      </c>
      <c r="G75" t="s">
        <v>253</v>
      </c>
      <c r="H75" t="s">
        <v>254</v>
      </c>
    </row>
    <row r="76" spans="2:8" ht="12.75">
      <c r="B76">
        <v>230</v>
      </c>
      <c r="F76" s="1">
        <v>40770</v>
      </c>
      <c r="G76" t="s">
        <v>253</v>
      </c>
      <c r="H76" t="s">
        <v>254</v>
      </c>
    </row>
    <row r="77" spans="2:8" ht="12.75">
      <c r="B77">
        <v>230</v>
      </c>
      <c r="F77" s="1">
        <v>40774</v>
      </c>
      <c r="G77" t="s">
        <v>253</v>
      </c>
      <c r="H77" t="s">
        <v>254</v>
      </c>
    </row>
    <row r="78" spans="3:6" ht="12.75">
      <c r="C78" s="2">
        <f>SUM(B73:B77)</f>
        <v>1660</v>
      </c>
      <c r="D78" s="2"/>
      <c r="F78" s="6" t="s">
        <v>726</v>
      </c>
    </row>
    <row r="79" spans="2:8" ht="12.75">
      <c r="B79">
        <v>800</v>
      </c>
      <c r="F79" s="1">
        <v>40788</v>
      </c>
      <c r="G79" t="s">
        <v>253</v>
      </c>
      <c r="H79" t="s">
        <v>254</v>
      </c>
    </row>
    <row r="80" spans="2:8" ht="12.75">
      <c r="B80">
        <v>533</v>
      </c>
      <c r="F80" s="1">
        <v>40795</v>
      </c>
      <c r="G80" s="2" t="s">
        <v>253</v>
      </c>
      <c r="H80" t="s">
        <v>254</v>
      </c>
    </row>
    <row r="81" spans="3:7" ht="12.75">
      <c r="C81" s="2">
        <f>SUM(B79:B83)</f>
        <v>2283</v>
      </c>
      <c r="D81" s="2"/>
      <c r="F81" s="6" t="s">
        <v>765</v>
      </c>
      <c r="G81" s="2"/>
    </row>
    <row r="82" spans="2:8" ht="12.75">
      <c r="B82">
        <v>650</v>
      </c>
      <c r="F82" s="1">
        <v>40808</v>
      </c>
      <c r="G82" s="2" t="s">
        <v>253</v>
      </c>
      <c r="H82" t="s">
        <v>254</v>
      </c>
    </row>
    <row r="83" spans="2:8" ht="12.75">
      <c r="B83">
        <v>300</v>
      </c>
      <c r="F83" s="1">
        <v>40816</v>
      </c>
      <c r="G83" s="2" t="s">
        <v>253</v>
      </c>
      <c r="H83" t="s">
        <v>254</v>
      </c>
    </row>
    <row r="85" spans="2:8" ht="12.75">
      <c r="B85">
        <v>200</v>
      </c>
      <c r="F85" s="1">
        <v>40819</v>
      </c>
      <c r="G85" s="2" t="s">
        <v>253</v>
      </c>
      <c r="H85" t="s">
        <v>254</v>
      </c>
    </row>
    <row r="86" spans="2:8" ht="12.75">
      <c r="B86">
        <v>240</v>
      </c>
      <c r="F86" s="1">
        <v>40821</v>
      </c>
      <c r="G86" s="2" t="s">
        <v>253</v>
      </c>
      <c r="H86" t="s">
        <v>254</v>
      </c>
    </row>
    <row r="87" spans="2:8" ht="12.75">
      <c r="B87">
        <v>120</v>
      </c>
      <c r="F87" s="1">
        <v>40826</v>
      </c>
      <c r="G87" s="2" t="s">
        <v>253</v>
      </c>
      <c r="H87" t="s">
        <v>254</v>
      </c>
    </row>
    <row r="88" spans="2:8" ht="12.75">
      <c r="B88">
        <v>99</v>
      </c>
      <c r="F88" s="1">
        <v>40830</v>
      </c>
      <c r="G88" t="s">
        <v>253</v>
      </c>
      <c r="H88" t="s">
        <v>254</v>
      </c>
    </row>
    <row r="89" spans="1:9" ht="12.75">
      <c r="A89" t="s">
        <v>243</v>
      </c>
      <c r="B89">
        <v>47.75</v>
      </c>
      <c r="F89" s="1">
        <v>40831</v>
      </c>
      <c r="G89" s="2" t="s">
        <v>253</v>
      </c>
      <c r="H89" t="s">
        <v>254</v>
      </c>
      <c r="I89" t="s">
        <v>256</v>
      </c>
    </row>
    <row r="90" spans="2:8" ht="12.75">
      <c r="B90">
        <v>100</v>
      </c>
      <c r="F90" s="1">
        <v>40836</v>
      </c>
      <c r="G90" s="2" t="s">
        <v>253</v>
      </c>
      <c r="H90" t="s">
        <v>254</v>
      </c>
    </row>
    <row r="91" spans="2:8" ht="12.75">
      <c r="B91">
        <v>129</v>
      </c>
      <c r="F91" s="1">
        <v>40843</v>
      </c>
      <c r="G91" s="2" t="s">
        <v>253</v>
      </c>
      <c r="H91" t="s">
        <v>254</v>
      </c>
    </row>
    <row r="92" spans="3:7" ht="12.75">
      <c r="C92" s="2">
        <f>SUM(B82:B91)</f>
        <v>1885.75</v>
      </c>
      <c r="D92" s="2"/>
      <c r="F92" s="6" t="s">
        <v>766</v>
      </c>
      <c r="G92" s="2"/>
    </row>
    <row r="93" spans="2:8" ht="12.75">
      <c r="B93">
        <v>437</v>
      </c>
      <c r="F93" s="1">
        <v>40856</v>
      </c>
      <c r="G93" s="2" t="s">
        <v>253</v>
      </c>
      <c r="H93" t="s">
        <v>254</v>
      </c>
    </row>
    <row r="94" spans="1:10" ht="12.75">
      <c r="A94" t="s">
        <v>692</v>
      </c>
      <c r="B94">
        <v>405</v>
      </c>
      <c r="F94" s="1">
        <v>40857</v>
      </c>
      <c r="G94" s="2" t="s">
        <v>253</v>
      </c>
      <c r="H94" t="s">
        <v>254</v>
      </c>
      <c r="J94" t="s">
        <v>741</v>
      </c>
    </row>
    <row r="95" spans="2:8" ht="12.75">
      <c r="B95">
        <v>180</v>
      </c>
      <c r="F95" s="1">
        <v>40861</v>
      </c>
      <c r="G95" s="2" t="s">
        <v>253</v>
      </c>
      <c r="H95" t="s">
        <v>254</v>
      </c>
    </row>
    <row r="96" spans="2:8" ht="12.75">
      <c r="B96">
        <v>133</v>
      </c>
      <c r="F96" s="1">
        <v>40862</v>
      </c>
      <c r="G96" s="2" t="s">
        <v>253</v>
      </c>
      <c r="H96" t="s">
        <v>254</v>
      </c>
    </row>
    <row r="97" spans="2:8" ht="12.75">
      <c r="B97">
        <v>60</v>
      </c>
      <c r="F97" s="1">
        <v>40865</v>
      </c>
      <c r="G97" s="2" t="s">
        <v>253</v>
      </c>
      <c r="H97" t="s">
        <v>254</v>
      </c>
    </row>
    <row r="98" spans="2:8" ht="12.75">
      <c r="B98">
        <v>131</v>
      </c>
      <c r="F98" s="1">
        <v>40872</v>
      </c>
      <c r="G98" s="2" t="s">
        <v>253</v>
      </c>
      <c r="H98" t="s">
        <v>254</v>
      </c>
    </row>
    <row r="99" spans="3:7" ht="12.75">
      <c r="C99" s="2">
        <f>SUM(B93:B98)</f>
        <v>1346</v>
      </c>
      <c r="D99" s="2"/>
      <c r="F99" s="6" t="s">
        <v>767</v>
      </c>
      <c r="G99" s="2"/>
    </row>
    <row r="100" spans="2:8" ht="12.75">
      <c r="B100">
        <v>587</v>
      </c>
      <c r="F100" s="1">
        <v>40884</v>
      </c>
      <c r="G100" s="2" t="s">
        <v>253</v>
      </c>
      <c r="H100" t="s">
        <v>254</v>
      </c>
    </row>
    <row r="101" spans="2:8" ht="12.75">
      <c r="B101">
        <v>262</v>
      </c>
      <c r="F101" s="1">
        <v>40889</v>
      </c>
      <c r="G101" s="2" t="s">
        <v>253</v>
      </c>
      <c r="H101" t="s">
        <v>254</v>
      </c>
    </row>
    <row r="102" spans="2:8" ht="12.75">
      <c r="B102">
        <v>500</v>
      </c>
      <c r="F102" s="1">
        <v>40892</v>
      </c>
      <c r="G102" s="2" t="s">
        <v>253</v>
      </c>
      <c r="H102" t="s">
        <v>254</v>
      </c>
    </row>
    <row r="103" spans="2:8" ht="12.75">
      <c r="B103">
        <v>231</v>
      </c>
      <c r="F103" s="1">
        <v>40892</v>
      </c>
      <c r="G103" s="2" t="s">
        <v>253</v>
      </c>
      <c r="H103" t="s">
        <v>254</v>
      </c>
    </row>
    <row r="104" spans="1:6" ht="12.75">
      <c r="A104" s="2" t="s">
        <v>742</v>
      </c>
      <c r="B104" s="2">
        <f>SUM(B32:B103)</f>
        <v>21475.75</v>
      </c>
      <c r="C104" s="2">
        <f>SUM(B100:B103)</f>
        <v>1580</v>
      </c>
      <c r="D104" s="2"/>
      <c r="F104" s="6" t="s">
        <v>768</v>
      </c>
    </row>
    <row r="106" spans="1:9" ht="12.75">
      <c r="A106" t="s">
        <v>243</v>
      </c>
      <c r="B106">
        <v>87.09</v>
      </c>
      <c r="F106" s="1">
        <v>40564</v>
      </c>
      <c r="G106" t="s">
        <v>255</v>
      </c>
      <c r="H106" t="s">
        <v>254</v>
      </c>
      <c r="I106" t="s">
        <v>256</v>
      </c>
    </row>
    <row r="107" spans="1:9" ht="12.75">
      <c r="A107" t="s">
        <v>243</v>
      </c>
      <c r="B107">
        <v>174.18</v>
      </c>
      <c r="F107" s="1">
        <v>40731</v>
      </c>
      <c r="G107" t="s">
        <v>255</v>
      </c>
      <c r="H107" t="s">
        <v>254</v>
      </c>
      <c r="I107" t="s">
        <v>256</v>
      </c>
    </row>
    <row r="108" spans="1:9" ht="12.75">
      <c r="A108" t="s">
        <v>243</v>
      </c>
      <c r="B108">
        <v>23.97</v>
      </c>
      <c r="F108" s="1">
        <v>40856</v>
      </c>
      <c r="G108" s="2" t="s">
        <v>255</v>
      </c>
      <c r="H108" t="s">
        <v>254</v>
      </c>
      <c r="I108" t="s">
        <v>256</v>
      </c>
    </row>
    <row r="109" spans="1:10" ht="12.75">
      <c r="A109" t="s">
        <v>692</v>
      </c>
      <c r="B109">
        <v>180</v>
      </c>
      <c r="F109" s="1">
        <v>40857</v>
      </c>
      <c r="G109" s="2" t="s">
        <v>253</v>
      </c>
      <c r="H109" t="s">
        <v>254</v>
      </c>
      <c r="J109" t="s">
        <v>741</v>
      </c>
    </row>
    <row r="110" spans="1:6" ht="12.75">
      <c r="A110" s="2" t="s">
        <v>743</v>
      </c>
      <c r="B110" s="2">
        <f>SUM(B106:B109)</f>
        <v>465.24</v>
      </c>
      <c r="F110" s="1"/>
    </row>
    <row r="111" ht="12.75">
      <c r="F111" s="1"/>
    </row>
    <row r="112" spans="1:2" ht="12.75">
      <c r="A112" t="s">
        <v>159</v>
      </c>
      <c r="B112">
        <f>B104+B110</f>
        <v>21940.99</v>
      </c>
    </row>
  </sheetData>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dimension ref="A1:J19"/>
  <sheetViews>
    <sheetView workbookViewId="0" topLeftCell="A1">
      <selection activeCell="E17" sqref="E17"/>
    </sheetView>
  </sheetViews>
  <sheetFormatPr defaultColWidth="9.140625" defaultRowHeight="12.75"/>
  <cols>
    <col min="1" max="1" width="15.7109375" style="0" customWidth="1"/>
  </cols>
  <sheetData>
    <row r="1" ht="12.75">
      <c r="A1" s="2" t="s">
        <v>836</v>
      </c>
    </row>
    <row r="2" spans="2:7" ht="12.75">
      <c r="B2" s="4">
        <v>2010</v>
      </c>
      <c r="C2" t="s">
        <v>344</v>
      </c>
      <c r="D2" t="s">
        <v>345</v>
      </c>
      <c r="E2" t="s">
        <v>359</v>
      </c>
      <c r="F2" t="s">
        <v>346</v>
      </c>
      <c r="G2" s="2" t="s">
        <v>158</v>
      </c>
    </row>
    <row r="3" spans="1:3" ht="12.75">
      <c r="A3" t="s">
        <v>347</v>
      </c>
      <c r="C3" s="2"/>
    </row>
    <row r="4" spans="1:7" ht="12.75">
      <c r="A4" t="s">
        <v>348</v>
      </c>
      <c r="B4">
        <f>'[1]Expenses'!$C$3</f>
        <v>2500</v>
      </c>
      <c r="C4" s="2">
        <f>'Legal n Cons'!B5</f>
        <v>300</v>
      </c>
      <c r="D4">
        <f>C4</f>
        <v>300</v>
      </c>
      <c r="F4">
        <v>0</v>
      </c>
      <c r="G4" t="s">
        <v>287</v>
      </c>
    </row>
    <row r="5" spans="1:7" ht="12.75">
      <c r="A5" t="s">
        <v>349</v>
      </c>
      <c r="B5">
        <f>'[1]Expenses'!$C$4</f>
        <v>2370</v>
      </c>
      <c r="C5" s="2">
        <v>0</v>
      </c>
      <c r="D5">
        <f>C5</f>
        <v>0</v>
      </c>
      <c r="F5">
        <v>0</v>
      </c>
      <c r="G5" t="s">
        <v>350</v>
      </c>
    </row>
    <row r="6" spans="1:7" ht="12.75">
      <c r="A6" t="s">
        <v>351</v>
      </c>
      <c r="B6">
        <f>'[1]Expenses'!$C$5</f>
        <v>2449.49</v>
      </c>
      <c r="C6" s="2">
        <f>Ads!B19+Printg!B61</f>
        <v>2981.129999999999</v>
      </c>
      <c r="D6">
        <f>C6</f>
        <v>2981.129999999999</v>
      </c>
      <c r="F6">
        <v>0</v>
      </c>
      <c r="G6" t="s">
        <v>363</v>
      </c>
    </row>
    <row r="7" spans="1:10" ht="12.75">
      <c r="A7" t="s">
        <v>352</v>
      </c>
      <c r="B7">
        <f>'[1]Expenses'!$C$6</f>
        <v>6402.769999999999</v>
      </c>
      <c r="C7" s="2">
        <f>Office!B31+Phone!B15+Mail!B25+food!B250</f>
        <v>6231.529999999995</v>
      </c>
      <c r="D7">
        <f>C7-E7</f>
        <v>4231.529999999995</v>
      </c>
      <c r="E7">
        <v>2000</v>
      </c>
      <c r="F7">
        <v>0</v>
      </c>
      <c r="G7" t="s">
        <v>176</v>
      </c>
      <c r="H7" t="s">
        <v>177</v>
      </c>
      <c r="I7" t="s">
        <v>178</v>
      </c>
      <c r="J7" t="s">
        <v>116</v>
      </c>
    </row>
    <row r="8" spans="1:7" ht="12.75">
      <c r="A8" t="s">
        <v>353</v>
      </c>
      <c r="B8">
        <f>'[1]Expenses'!$C$7</f>
        <v>361.88000000000005</v>
      </c>
      <c r="C8" s="2">
        <f>'IT'!B19</f>
        <v>76.59</v>
      </c>
      <c r="D8" s="2">
        <f>C8</f>
        <v>76.59</v>
      </c>
      <c r="F8">
        <v>0</v>
      </c>
      <c r="G8" t="s">
        <v>326</v>
      </c>
    </row>
    <row r="9" spans="1:7" ht="12.75">
      <c r="A9" t="s">
        <v>354</v>
      </c>
      <c r="B9">
        <f>'[1]Expenses'!$C$8</f>
        <v>7175</v>
      </c>
      <c r="C9" s="2">
        <f>Rent!B18</f>
        <v>18175</v>
      </c>
      <c r="D9">
        <f>C9</f>
        <v>18175</v>
      </c>
      <c r="F9">
        <v>0</v>
      </c>
      <c r="G9" t="s">
        <v>362</v>
      </c>
    </row>
    <row r="10" spans="1:7" ht="12.75">
      <c r="A10" t="s">
        <v>355</v>
      </c>
      <c r="B10">
        <f>'[1]Expenses'!$C$9</f>
        <v>2474.8199999999993</v>
      </c>
      <c r="C10" s="2">
        <f>gas!B48</f>
        <v>1792.34</v>
      </c>
      <c r="D10">
        <f>C10</f>
        <v>1792.34</v>
      </c>
      <c r="F10">
        <v>0</v>
      </c>
      <c r="G10" t="s">
        <v>294</v>
      </c>
    </row>
    <row r="11" spans="1:9" ht="12.75">
      <c r="A11" t="s">
        <v>356</v>
      </c>
      <c r="B11">
        <f>'[1]Expenses'!$C$10</f>
        <v>6713.32</v>
      </c>
      <c r="C11" s="2">
        <f>Club!B30+WaB!B11+SHF!B25</f>
        <v>417.58</v>
      </c>
      <c r="D11">
        <f>C11</f>
        <v>417.58</v>
      </c>
      <c r="E11">
        <v>0</v>
      </c>
      <c r="F11">
        <v>0</v>
      </c>
      <c r="G11" t="s">
        <v>245</v>
      </c>
      <c r="H11" t="s">
        <v>303</v>
      </c>
      <c r="I11" t="s">
        <v>304</v>
      </c>
    </row>
    <row r="12" spans="1:6" ht="12.75">
      <c r="A12" t="s">
        <v>357</v>
      </c>
      <c r="B12">
        <f>'[1]Expenses'!$C$11</f>
        <v>0</v>
      </c>
      <c r="C12" s="2">
        <f>Rent!B20</f>
        <v>652.5</v>
      </c>
      <c r="D12">
        <v>652.5</v>
      </c>
      <c r="F12">
        <v>0</v>
      </c>
    </row>
    <row r="13" spans="1:6" ht="12.75">
      <c r="A13" t="s">
        <v>358</v>
      </c>
      <c r="F13">
        <v>0</v>
      </c>
    </row>
    <row r="14" spans="1:7" ht="12.75">
      <c r="A14" t="s">
        <v>361</v>
      </c>
      <c r="B14">
        <f>'[1]Expenses'!$C$13</f>
        <v>174.38</v>
      </c>
      <c r="C14" s="2">
        <f>Bank!B10</f>
        <v>0</v>
      </c>
      <c r="E14">
        <f>C14</f>
        <v>0</v>
      </c>
      <c r="F14">
        <v>0</v>
      </c>
      <c r="G14" t="s">
        <v>246</v>
      </c>
    </row>
    <row r="15" spans="1:7" ht="12.75">
      <c r="A15" t="s">
        <v>360</v>
      </c>
      <c r="B15">
        <f>'[1]Expenses'!$C$14</f>
        <v>130</v>
      </c>
      <c r="C15" s="2">
        <f>Taxes!B6</f>
        <v>75</v>
      </c>
      <c r="E15">
        <f>C15</f>
        <v>75</v>
      </c>
      <c r="F15">
        <v>0</v>
      </c>
      <c r="G15" t="s">
        <v>247</v>
      </c>
    </row>
    <row r="16" spans="1:7" ht="12.75">
      <c r="A16" t="s">
        <v>774</v>
      </c>
      <c r="C16" s="2">
        <v>0</v>
      </c>
      <c r="E16">
        <v>0</v>
      </c>
      <c r="F16">
        <v>0</v>
      </c>
      <c r="G16" t="s">
        <v>837</v>
      </c>
    </row>
    <row r="17" spans="1:7" ht="12.75">
      <c r="A17" t="s">
        <v>775</v>
      </c>
      <c r="B17" s="7">
        <f>SUM(B3:B16)</f>
        <v>30751.66</v>
      </c>
      <c r="C17" s="2">
        <f>SUM(C3:C16)</f>
        <v>30701.669999999995</v>
      </c>
      <c r="D17">
        <f>SUM(D4:D16)</f>
        <v>28626.669999999995</v>
      </c>
      <c r="E17">
        <f>SUM(E4:E16)</f>
        <v>2075</v>
      </c>
      <c r="F17">
        <v>0</v>
      </c>
      <c r="G17">
        <f>SUM(D17:F17)</f>
        <v>30701.669999999995</v>
      </c>
    </row>
    <row r="19" spans="3:9" ht="12.75">
      <c r="C19">
        <v>820</v>
      </c>
      <c r="G19" t="s">
        <v>364</v>
      </c>
      <c r="I19" t="s">
        <v>371</v>
      </c>
    </row>
  </sheetData>
  <printOptions/>
  <pageMargins left="0.75" right="0.75" top="1" bottom="1" header="0.5" footer="0.5"/>
  <pageSetup orientation="landscape" r:id="rId1"/>
</worksheet>
</file>

<file path=xl/worksheets/sheet8.xml><?xml version="1.0" encoding="utf-8"?>
<worksheet xmlns="http://schemas.openxmlformats.org/spreadsheetml/2006/main" xmlns:r="http://schemas.openxmlformats.org/officeDocument/2006/relationships">
  <dimension ref="A1:G10"/>
  <sheetViews>
    <sheetView workbookViewId="0" topLeftCell="A1">
      <selection activeCell="D12" sqref="D12"/>
    </sheetView>
  </sheetViews>
  <sheetFormatPr defaultColWidth="9.140625" defaultRowHeight="12.75"/>
  <sheetData>
    <row r="1" spans="1:7" ht="12.75">
      <c r="A1" s="2" t="s">
        <v>112</v>
      </c>
      <c r="B1" s="2" t="s">
        <v>113</v>
      </c>
      <c r="C1" s="2" t="s">
        <v>158</v>
      </c>
      <c r="D1" s="2" t="s">
        <v>114</v>
      </c>
      <c r="E1" s="2" t="s">
        <v>115</v>
      </c>
      <c r="F1" s="2" t="s">
        <v>164</v>
      </c>
      <c r="G1" s="2" t="s">
        <v>165</v>
      </c>
    </row>
    <row r="2" spans="1:3" ht="12.75">
      <c r="A2" s="1"/>
      <c r="B2">
        <f>Store!B5</f>
        <v>820</v>
      </c>
      <c r="C2" t="s">
        <v>175</v>
      </c>
    </row>
    <row r="3" ht="12.75">
      <c r="A3" s="1"/>
    </row>
    <row r="4" ht="12.75">
      <c r="A4" s="1"/>
    </row>
    <row r="10" spans="1:2" s="2" customFormat="1" ht="12.75">
      <c r="A10" s="2" t="s">
        <v>159</v>
      </c>
      <c r="B10" s="2">
        <f>SUM(B2:B9)</f>
        <v>820</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R35"/>
  <sheetViews>
    <sheetView workbookViewId="0" topLeftCell="A1">
      <selection activeCell="B20" sqref="B20"/>
    </sheetView>
  </sheetViews>
  <sheetFormatPr defaultColWidth="9.140625" defaultRowHeight="12.75"/>
  <cols>
    <col min="1" max="1" width="10.140625" style="0" bestFit="1" customWidth="1"/>
    <col min="9" max="9" width="11.421875" style="0" customWidth="1"/>
  </cols>
  <sheetData>
    <row r="1" spans="1:5" ht="12.75">
      <c r="A1" s="2" t="s">
        <v>112</v>
      </c>
      <c r="B1" s="2" t="s">
        <v>113</v>
      </c>
      <c r="C1" s="2" t="s">
        <v>158</v>
      </c>
      <c r="D1" s="2" t="s">
        <v>114</v>
      </c>
      <c r="E1" s="2" t="s">
        <v>115</v>
      </c>
    </row>
    <row r="2" spans="3:6" ht="12.75">
      <c r="C2" t="s">
        <v>241</v>
      </c>
      <c r="D2" t="s">
        <v>160</v>
      </c>
      <c r="E2" t="s">
        <v>242</v>
      </c>
      <c r="F2" t="s">
        <v>157</v>
      </c>
    </row>
    <row r="3" spans="1:17" ht="12.75">
      <c r="A3" s="1">
        <v>40549</v>
      </c>
      <c r="B3">
        <v>1375</v>
      </c>
      <c r="C3" t="s">
        <v>241</v>
      </c>
      <c r="E3" t="s">
        <v>242</v>
      </c>
      <c r="G3">
        <v>1020</v>
      </c>
      <c r="H3" t="s">
        <v>664</v>
      </c>
      <c r="I3" s="1"/>
      <c r="Q3">
        <v>1020</v>
      </c>
    </row>
    <row r="4" spans="2:17" ht="12.75">
      <c r="B4">
        <v>1550</v>
      </c>
      <c r="C4" t="s">
        <v>241</v>
      </c>
      <c r="E4" s="2" t="s">
        <v>242</v>
      </c>
      <c r="G4">
        <v>1023</v>
      </c>
      <c r="Q4">
        <v>1023</v>
      </c>
    </row>
    <row r="5" spans="1:17" ht="12.75">
      <c r="A5" s="1">
        <v>40610</v>
      </c>
      <c r="B5">
        <v>1550</v>
      </c>
      <c r="C5" t="s">
        <v>241</v>
      </c>
      <c r="E5" s="2" t="s">
        <v>242</v>
      </c>
      <c r="G5">
        <v>1026</v>
      </c>
      <c r="I5" s="1"/>
      <c r="Q5">
        <v>1026</v>
      </c>
    </row>
    <row r="6" spans="1:17" ht="12.75">
      <c r="A6" s="1">
        <v>40641</v>
      </c>
      <c r="B6">
        <v>1550</v>
      </c>
      <c r="C6" t="s">
        <v>241</v>
      </c>
      <c r="E6" s="2" t="s">
        <v>242</v>
      </c>
      <c r="G6">
        <v>1030</v>
      </c>
      <c r="I6" s="1"/>
      <c r="Q6">
        <v>1030</v>
      </c>
    </row>
    <row r="7" spans="1:18" ht="12.75">
      <c r="A7" s="1">
        <v>40672</v>
      </c>
      <c r="B7">
        <v>1550</v>
      </c>
      <c r="C7" t="s">
        <v>241</v>
      </c>
      <c r="E7" t="s">
        <v>242</v>
      </c>
      <c r="G7">
        <v>1033</v>
      </c>
      <c r="I7" s="1"/>
      <c r="Q7">
        <v>1033</v>
      </c>
      <c r="R7" t="s">
        <v>664</v>
      </c>
    </row>
    <row r="8" spans="1:17" ht="12.75">
      <c r="A8" s="1">
        <v>40704</v>
      </c>
      <c r="B8">
        <v>1550</v>
      </c>
      <c r="C8" t="s">
        <v>241</v>
      </c>
      <c r="E8" t="s">
        <v>242</v>
      </c>
      <c r="G8">
        <v>1037</v>
      </c>
      <c r="I8" s="1"/>
      <c r="Q8">
        <v>1037</v>
      </c>
    </row>
    <row r="9" spans="1:17" ht="12.75">
      <c r="A9" s="1">
        <v>40735</v>
      </c>
      <c r="B9">
        <v>1550</v>
      </c>
      <c r="C9" t="s">
        <v>241</v>
      </c>
      <c r="E9" s="2" t="s">
        <v>242</v>
      </c>
      <c r="G9">
        <v>1039</v>
      </c>
      <c r="I9" s="1"/>
      <c r="Q9">
        <v>1039</v>
      </c>
    </row>
    <row r="10" spans="1:17" ht="12.75">
      <c r="A10" s="1">
        <v>40759</v>
      </c>
      <c r="B10">
        <v>1550</v>
      </c>
      <c r="C10" t="s">
        <v>241</v>
      </c>
      <c r="E10" s="2" t="s">
        <v>242</v>
      </c>
      <c r="G10">
        <v>1041</v>
      </c>
      <c r="I10" s="1"/>
      <c r="Q10">
        <v>1041</v>
      </c>
    </row>
    <row r="11" spans="1:17" ht="12.75">
      <c r="A11" s="1">
        <v>40791</v>
      </c>
      <c r="B11">
        <v>1550</v>
      </c>
      <c r="C11" t="s">
        <v>241</v>
      </c>
      <c r="E11" s="2" t="s">
        <v>242</v>
      </c>
      <c r="G11">
        <v>1045</v>
      </c>
      <c r="I11" s="1"/>
      <c r="Q11">
        <v>1045</v>
      </c>
    </row>
    <row r="12" spans="1:17" ht="12.75">
      <c r="A12" s="1">
        <v>40821</v>
      </c>
      <c r="B12">
        <v>1550</v>
      </c>
      <c r="C12" t="s">
        <v>241</v>
      </c>
      <c r="E12" s="2" t="s">
        <v>242</v>
      </c>
      <c r="F12" t="s">
        <v>529</v>
      </c>
      <c r="G12">
        <v>1049</v>
      </c>
      <c r="I12" s="1"/>
      <c r="Q12">
        <v>1049</v>
      </c>
    </row>
    <row r="13" spans="1:17" ht="12.75">
      <c r="A13" s="1">
        <v>40857</v>
      </c>
      <c r="B13">
        <v>1200</v>
      </c>
      <c r="C13" t="s">
        <v>241</v>
      </c>
      <c r="E13" s="2" t="s">
        <v>242</v>
      </c>
      <c r="F13" s="3" t="s">
        <v>693</v>
      </c>
      <c r="G13">
        <v>1051</v>
      </c>
      <c r="I13" s="1"/>
      <c r="Q13">
        <v>1051</v>
      </c>
    </row>
    <row r="14" spans="1:17" ht="12.75">
      <c r="A14" s="1">
        <v>40864</v>
      </c>
      <c r="B14">
        <v>350</v>
      </c>
      <c r="C14" t="s">
        <v>241</v>
      </c>
      <c r="E14" s="2" t="s">
        <v>242</v>
      </c>
      <c r="F14" t="s">
        <v>694</v>
      </c>
      <c r="G14">
        <v>1052</v>
      </c>
      <c r="H14" s="2"/>
      <c r="I14" s="1"/>
      <c r="Q14">
        <v>1052</v>
      </c>
    </row>
    <row r="15" spans="1:17" ht="12.75">
      <c r="A15" s="1">
        <v>40887</v>
      </c>
      <c r="B15">
        <v>850</v>
      </c>
      <c r="C15" t="s">
        <v>241</v>
      </c>
      <c r="E15" s="2" t="s">
        <v>242</v>
      </c>
      <c r="F15" t="s">
        <v>695</v>
      </c>
      <c r="G15">
        <v>1055</v>
      </c>
      <c r="I15" s="1"/>
      <c r="Q15">
        <v>1055</v>
      </c>
    </row>
    <row r="16" spans="1:17" ht="12.75">
      <c r="A16" s="1">
        <v>40892</v>
      </c>
      <c r="B16">
        <v>450</v>
      </c>
      <c r="C16" t="s">
        <v>241</v>
      </c>
      <c r="E16" s="2" t="s">
        <v>242</v>
      </c>
      <c r="F16" t="s">
        <v>696</v>
      </c>
      <c r="G16">
        <v>1056</v>
      </c>
      <c r="I16" s="1"/>
      <c r="Q16">
        <v>1056</v>
      </c>
    </row>
    <row r="18" spans="1:7" ht="12.75">
      <c r="A18" s="2" t="s">
        <v>159</v>
      </c>
      <c r="B18" s="2">
        <f>SUM(B2:B16)</f>
        <v>18175</v>
      </c>
      <c r="C18" s="2"/>
      <c r="D18" s="2"/>
      <c r="E18" s="2"/>
      <c r="F18" s="2"/>
      <c r="G18" s="2"/>
    </row>
    <row r="20" spans="1:9" ht="12.75">
      <c r="A20" s="1">
        <v>40563</v>
      </c>
      <c r="B20">
        <v>652.5</v>
      </c>
      <c r="C20" t="s">
        <v>707</v>
      </c>
      <c r="E20" s="2" t="s">
        <v>672</v>
      </c>
      <c r="G20">
        <v>1021</v>
      </c>
      <c r="I20" s="1"/>
    </row>
    <row r="23" ht="12.75">
      <c r="A23" s="1"/>
    </row>
    <row r="24" ht="12.75">
      <c r="A24" s="1"/>
    </row>
    <row r="25" ht="12.75">
      <c r="A25" s="1"/>
    </row>
    <row r="26" ht="12.75">
      <c r="A26" s="1"/>
    </row>
    <row r="29" ht="12.75">
      <c r="A29" s="1"/>
    </row>
    <row r="30" ht="12.75">
      <c r="A30" s="1"/>
    </row>
    <row r="31" ht="12.75">
      <c r="A31" s="1"/>
    </row>
    <row r="32" ht="12.75">
      <c r="A32" s="1"/>
    </row>
    <row r="33" ht="12.75">
      <c r="A33" s="1"/>
    </row>
    <row r="34" ht="12.75">
      <c r="A34" s="1"/>
    </row>
    <row r="35" ht="12.75">
      <c r="A35" s="1"/>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Perry</dc:creator>
  <cp:keywords/>
  <dc:description/>
  <cp:lastModifiedBy>Perry</cp:lastModifiedBy>
  <cp:lastPrinted>2012-04-30T19:23:56Z</cp:lastPrinted>
  <dcterms:created xsi:type="dcterms:W3CDTF">2010-04-09T00:04:45Z</dcterms:created>
  <dcterms:modified xsi:type="dcterms:W3CDTF">2012-05-02T01:17:47Z</dcterms:modified>
  <cp:category/>
  <cp:version/>
  <cp:contentType/>
  <cp:contentStatus/>
</cp:coreProperties>
</file>